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bookViews>
    <workbookView xWindow="0" yWindow="0" windowWidth="19420" windowHeight="9330" firstSheet="1" activeTab="1"/>
  </bookViews>
  <sheets>
    <sheet name=" Đề xuất dự án mới" sheetId="2" state="hidden" r:id="rId1"/>
    <sheet name="Các DA 2026-2030 và 2026" sheetId="3" r:id="rId2"/>
  </sheets>
  <calcPr calcId="162913"/>
</workbook>
</file>

<file path=xl/calcChain.xml><?xml version="1.0" encoding="utf-8"?>
<calcChain xmlns="http://schemas.openxmlformats.org/spreadsheetml/2006/main">
  <c r="L11" i="3"/>
  <c r="L10" s="1"/>
  <c r="E142"/>
  <c r="F142"/>
  <c r="G142"/>
  <c r="H142"/>
  <c r="I142"/>
  <c r="J142"/>
  <c r="K142"/>
  <c r="L142"/>
  <c r="M142"/>
  <c r="N142"/>
  <c r="O142"/>
  <c r="P142"/>
  <c r="Q142"/>
  <c r="R142"/>
  <c r="S142"/>
  <c r="G10"/>
  <c r="H10"/>
  <c r="I10"/>
  <c r="J10"/>
  <c r="K10"/>
  <c r="N80" l="1"/>
  <c r="O80"/>
  <c r="O79" s="1"/>
  <c r="P79"/>
  <c r="Q79"/>
  <c r="R79"/>
  <c r="D129"/>
  <c r="P129"/>
  <c r="O129"/>
  <c r="O179"/>
  <c r="N179" s="1"/>
  <c r="P179"/>
  <c r="O180"/>
  <c r="O177" s="1"/>
  <c r="P180"/>
  <c r="O178"/>
  <c r="O175"/>
  <c r="P175"/>
  <c r="O176"/>
  <c r="P176"/>
  <c r="O174"/>
  <c r="O173"/>
  <c r="R173"/>
  <c r="S173"/>
  <c r="O169"/>
  <c r="Q169"/>
  <c r="R169"/>
  <c r="O167"/>
  <c r="Q167"/>
  <c r="R167"/>
  <c r="S167"/>
  <c r="O160"/>
  <c r="O159" s="1"/>
  <c r="O158" s="1"/>
  <c r="R159"/>
  <c r="O156"/>
  <c r="P156"/>
  <c r="O157"/>
  <c r="P157"/>
  <c r="O155"/>
  <c r="O154"/>
  <c r="S154"/>
  <c r="O144"/>
  <c r="N144" s="1"/>
  <c r="P144"/>
  <c r="O145"/>
  <c r="P145"/>
  <c r="N145" s="1"/>
  <c r="O146"/>
  <c r="P146"/>
  <c r="O147"/>
  <c r="P147"/>
  <c r="O148"/>
  <c r="N148" s="1"/>
  <c r="P148"/>
  <c r="O149"/>
  <c r="P149"/>
  <c r="O150"/>
  <c r="N150" s="1"/>
  <c r="P150"/>
  <c r="O151"/>
  <c r="N151" s="1"/>
  <c r="P151"/>
  <c r="O152"/>
  <c r="N152" s="1"/>
  <c r="P152"/>
  <c r="O153"/>
  <c r="P153"/>
  <c r="N153" s="1"/>
  <c r="O143"/>
  <c r="P141"/>
  <c r="N141" s="1"/>
  <c r="O141"/>
  <c r="P140"/>
  <c r="O140"/>
  <c r="N140" s="1"/>
  <c r="P139"/>
  <c r="O139"/>
  <c r="P138"/>
  <c r="O138"/>
  <c r="P137"/>
  <c r="O137"/>
  <c r="P136"/>
  <c r="O136"/>
  <c r="P135"/>
  <c r="O135"/>
  <c r="P134"/>
  <c r="O134"/>
  <c r="P133"/>
  <c r="O133"/>
  <c r="P132"/>
  <c r="O132"/>
  <c r="P131"/>
  <c r="O131"/>
  <c r="N131" s="1"/>
  <c r="P130"/>
  <c r="O130"/>
  <c r="P128"/>
  <c r="O128"/>
  <c r="P127"/>
  <c r="O127"/>
  <c r="P126"/>
  <c r="O126"/>
  <c r="N126" s="1"/>
  <c r="P125"/>
  <c r="O125"/>
  <c r="N125" s="1"/>
  <c r="P124"/>
  <c r="O124"/>
  <c r="P123"/>
  <c r="O123"/>
  <c r="N123" s="1"/>
  <c r="P122"/>
  <c r="O122"/>
  <c r="P121"/>
  <c r="O121"/>
  <c r="P120"/>
  <c r="O120"/>
  <c r="P119"/>
  <c r="O119"/>
  <c r="P118"/>
  <c r="O118"/>
  <c r="P117"/>
  <c r="O117"/>
  <c r="N117" s="1"/>
  <c r="P116"/>
  <c r="O116"/>
  <c r="P115"/>
  <c r="O115"/>
  <c r="N115" s="1"/>
  <c r="P114"/>
  <c r="O114"/>
  <c r="P113"/>
  <c r="O113"/>
  <c r="P112"/>
  <c r="O112"/>
  <c r="P111"/>
  <c r="O111"/>
  <c r="P110"/>
  <c r="O110"/>
  <c r="P109"/>
  <c r="O109"/>
  <c r="P108"/>
  <c r="O108"/>
  <c r="P107"/>
  <c r="O107"/>
  <c r="P106"/>
  <c r="O106"/>
  <c r="P105"/>
  <c r="O105"/>
  <c r="P104"/>
  <c r="O104"/>
  <c r="P103"/>
  <c r="O103"/>
  <c r="N103" s="1"/>
  <c r="P102"/>
  <c r="O102"/>
  <c r="P101"/>
  <c r="O101"/>
  <c r="P100"/>
  <c r="O100"/>
  <c r="P99"/>
  <c r="O99"/>
  <c r="N99" s="1"/>
  <c r="P98"/>
  <c r="O98"/>
  <c r="N98" s="1"/>
  <c r="P97"/>
  <c r="O97"/>
  <c r="P96"/>
  <c r="O96"/>
  <c r="N96" s="1"/>
  <c r="P95"/>
  <c r="O95"/>
  <c r="P94"/>
  <c r="O94"/>
  <c r="P93"/>
  <c r="O93"/>
  <c r="P92"/>
  <c r="O92"/>
  <c r="N92" s="1"/>
  <c r="P91"/>
  <c r="O91"/>
  <c r="P90"/>
  <c r="O90"/>
  <c r="N90" s="1"/>
  <c r="P89"/>
  <c r="O89"/>
  <c r="P88"/>
  <c r="O88"/>
  <c r="N88" s="1"/>
  <c r="P87"/>
  <c r="O87"/>
  <c r="P86"/>
  <c r="O86"/>
  <c r="P85"/>
  <c r="O85"/>
  <c r="P84"/>
  <c r="O84"/>
  <c r="P83"/>
  <c r="O83"/>
  <c r="O82"/>
  <c r="O74"/>
  <c r="O75"/>
  <c r="O76"/>
  <c r="O77"/>
  <c r="O78"/>
  <c r="O73"/>
  <c r="O63"/>
  <c r="R63"/>
  <c r="O60"/>
  <c r="R60"/>
  <c r="S60"/>
  <c r="O57"/>
  <c r="R57"/>
  <c r="S57"/>
  <c r="N56"/>
  <c r="N55"/>
  <c r="O54"/>
  <c r="P54"/>
  <c r="R54"/>
  <c r="S54"/>
  <c r="O50"/>
  <c r="R50"/>
  <c r="S50"/>
  <c r="N49"/>
  <c r="N48"/>
  <c r="O47"/>
  <c r="P47"/>
  <c r="R47"/>
  <c r="O41"/>
  <c r="R41"/>
  <c r="N40"/>
  <c r="P40"/>
  <c r="O37"/>
  <c r="R37"/>
  <c r="N34"/>
  <c r="N32"/>
  <c r="O29"/>
  <c r="O28"/>
  <c r="Q27"/>
  <c r="O26"/>
  <c r="O25" s="1"/>
  <c r="Q25"/>
  <c r="O24"/>
  <c r="N24" s="1"/>
  <c r="O23"/>
  <c r="N23" s="1"/>
  <c r="P20"/>
  <c r="Q20"/>
  <c r="O22"/>
  <c r="P22"/>
  <c r="Q22"/>
  <c r="O21"/>
  <c r="O20" s="1"/>
  <c r="O19"/>
  <c r="N19" s="1"/>
  <c r="O18"/>
  <c r="O17" s="1"/>
  <c r="P17"/>
  <c r="Q17"/>
  <c r="O12"/>
  <c r="N12" s="1"/>
  <c r="O13"/>
  <c r="N13" s="1"/>
  <c r="O14"/>
  <c r="N14" s="1"/>
  <c r="O15"/>
  <c r="N15" s="1"/>
  <c r="O16"/>
  <c r="N16" s="1"/>
  <c r="O11"/>
  <c r="N11" s="1"/>
  <c r="Q10"/>
  <c r="P10"/>
  <c r="O27" l="1"/>
  <c r="N139"/>
  <c r="N176"/>
  <c r="N18"/>
  <c r="N107"/>
  <c r="N157"/>
  <c r="N129"/>
  <c r="N83"/>
  <c r="N87"/>
  <c r="N95"/>
  <c r="N104"/>
  <c r="N106"/>
  <c r="N108"/>
  <c r="N114"/>
  <c r="N122"/>
  <c r="N149"/>
  <c r="N175"/>
  <c r="N91"/>
  <c r="N118"/>
  <c r="N101"/>
  <c r="N128"/>
  <c r="N135"/>
  <c r="N137"/>
  <c r="N93"/>
  <c r="N112"/>
  <c r="N120"/>
  <c r="O10"/>
  <c r="O9" s="1"/>
  <c r="N109"/>
  <c r="N132"/>
  <c r="N134"/>
  <c r="O172"/>
  <c r="N94"/>
  <c r="N97"/>
  <c r="N110"/>
  <c r="N119"/>
  <c r="N121"/>
  <c r="N124"/>
  <c r="N136"/>
  <c r="N138"/>
  <c r="N147"/>
  <c r="N180"/>
  <c r="O72"/>
  <c r="N84"/>
  <c r="N86"/>
  <c r="N89"/>
  <c r="N102"/>
  <c r="N105"/>
  <c r="N111"/>
  <c r="N113"/>
  <c r="N116"/>
  <c r="N127"/>
  <c r="N130"/>
  <c r="N133"/>
  <c r="N146"/>
  <c r="N156"/>
  <c r="R158"/>
  <c r="N100"/>
  <c r="N85"/>
  <c r="O81"/>
  <c r="O71" s="1"/>
  <c r="O70" s="1"/>
  <c r="O30"/>
  <c r="R116"/>
  <c r="S116"/>
  <c r="R117"/>
  <c r="S117"/>
  <c r="R115"/>
  <c r="S115"/>
  <c r="O8" l="1"/>
  <c r="Q180"/>
  <c r="D180"/>
  <c r="Q179"/>
  <c r="D179"/>
  <c r="S178"/>
  <c r="S177" s="1"/>
  <c r="S172" s="1"/>
  <c r="R178"/>
  <c r="R177" s="1"/>
  <c r="R172" s="1"/>
  <c r="Q178"/>
  <c r="Q177" s="1"/>
  <c r="P178"/>
  <c r="D178"/>
  <c r="M177"/>
  <c r="L177"/>
  <c r="K177"/>
  <c r="J177"/>
  <c r="I177"/>
  <c r="H177"/>
  <c r="G177"/>
  <c r="F177"/>
  <c r="E177"/>
  <c r="Q176"/>
  <c r="D176"/>
  <c r="Q175"/>
  <c r="D175"/>
  <c r="Q174"/>
  <c r="F174"/>
  <c r="D174" s="1"/>
  <c r="M173"/>
  <c r="L173"/>
  <c r="K173"/>
  <c r="K172" s="1"/>
  <c r="J173"/>
  <c r="I173"/>
  <c r="H173"/>
  <c r="G173"/>
  <c r="G172" s="1"/>
  <c r="E173"/>
  <c r="J172"/>
  <c r="P171"/>
  <c r="N171" s="1"/>
  <c r="D171"/>
  <c r="P170"/>
  <c r="D170"/>
  <c r="D169" s="1"/>
  <c r="S169"/>
  <c r="M169"/>
  <c r="L169"/>
  <c r="K169"/>
  <c r="J169"/>
  <c r="I169"/>
  <c r="H169"/>
  <c r="G169"/>
  <c r="F169"/>
  <c r="E169"/>
  <c r="P168"/>
  <c r="D168"/>
  <c r="D167" s="1"/>
  <c r="M167"/>
  <c r="L167"/>
  <c r="K167"/>
  <c r="J167"/>
  <c r="I167"/>
  <c r="H167"/>
  <c r="G167"/>
  <c r="F167"/>
  <c r="E167"/>
  <c r="Q166"/>
  <c r="P166"/>
  <c r="N166" s="1"/>
  <c r="D166"/>
  <c r="Q165"/>
  <c r="P165"/>
  <c r="N165" s="1"/>
  <c r="D165"/>
  <c r="Q164"/>
  <c r="P164"/>
  <c r="N164" s="1"/>
  <c r="D164"/>
  <c r="Q163"/>
  <c r="P163"/>
  <c r="N163" s="1"/>
  <c r="D163"/>
  <c r="Q162"/>
  <c r="P162"/>
  <c r="N162" s="1"/>
  <c r="D162"/>
  <c r="Q161"/>
  <c r="P161"/>
  <c r="N161" s="1"/>
  <c r="D161"/>
  <c r="Q160"/>
  <c r="P160"/>
  <c r="D160"/>
  <c r="S159"/>
  <c r="M159"/>
  <c r="L159"/>
  <c r="K159"/>
  <c r="J159"/>
  <c r="I159"/>
  <c r="H159"/>
  <c r="G159"/>
  <c r="F159"/>
  <c r="E159"/>
  <c r="R157"/>
  <c r="Q157" s="1"/>
  <c r="D157"/>
  <c r="R156"/>
  <c r="Q156"/>
  <c r="D156"/>
  <c r="Q155"/>
  <c r="P155"/>
  <c r="D155"/>
  <c r="D154" s="1"/>
  <c r="M154"/>
  <c r="L154"/>
  <c r="K154"/>
  <c r="J154"/>
  <c r="I154"/>
  <c r="H154"/>
  <c r="G154"/>
  <c r="F154"/>
  <c r="E154"/>
  <c r="Q153"/>
  <c r="D153"/>
  <c r="Q152"/>
  <c r="D152"/>
  <c r="Q151"/>
  <c r="D151"/>
  <c r="Q150"/>
  <c r="D150"/>
  <c r="Q149"/>
  <c r="D149"/>
  <c r="Q148"/>
  <c r="D148"/>
  <c r="Q147"/>
  <c r="D147"/>
  <c r="Q146"/>
  <c r="D146"/>
  <c r="Q145"/>
  <c r="D145"/>
  <c r="Q144"/>
  <c r="D144"/>
  <c r="Q143"/>
  <c r="P143"/>
  <c r="D143"/>
  <c r="D142" s="1"/>
  <c r="Q141"/>
  <c r="D141"/>
  <c r="Q140"/>
  <c r="D140"/>
  <c r="Q139"/>
  <c r="D139"/>
  <c r="Q138"/>
  <c r="D138"/>
  <c r="Q137"/>
  <c r="D137"/>
  <c r="Q136"/>
  <c r="D136"/>
  <c r="Q135"/>
  <c r="D135"/>
  <c r="Q134"/>
  <c r="D134"/>
  <c r="Q133"/>
  <c r="D133"/>
  <c r="Q132"/>
  <c r="D132"/>
  <c r="Q131"/>
  <c r="D131"/>
  <c r="Q130"/>
  <c r="D130"/>
  <c r="Q128"/>
  <c r="D128"/>
  <c r="Q127"/>
  <c r="D127"/>
  <c r="Q126"/>
  <c r="D126"/>
  <c r="Q125"/>
  <c r="D125"/>
  <c r="Q124"/>
  <c r="D124"/>
  <c r="Q123"/>
  <c r="D123"/>
  <c r="Q122"/>
  <c r="D122"/>
  <c r="Q121"/>
  <c r="D121"/>
  <c r="Q120"/>
  <c r="D120"/>
  <c r="S119"/>
  <c r="R119"/>
  <c r="D119"/>
  <c r="Q118"/>
  <c r="D118"/>
  <c r="Q117"/>
  <c r="D117"/>
  <c r="Q116"/>
  <c r="D116"/>
  <c r="Q115"/>
  <c r="D115"/>
  <c r="Q114"/>
  <c r="D114"/>
  <c r="Q113"/>
  <c r="D113"/>
  <c r="Q112"/>
  <c r="D112"/>
  <c r="Q111"/>
  <c r="D111"/>
  <c r="Q110"/>
  <c r="D110"/>
  <c r="Q109"/>
  <c r="D109"/>
  <c r="S108"/>
  <c r="R108"/>
  <c r="D108"/>
  <c r="Q107"/>
  <c r="D107"/>
  <c r="Q106"/>
  <c r="D106"/>
  <c r="Q105"/>
  <c r="D105"/>
  <c r="Q104"/>
  <c r="D104"/>
  <c r="Q103"/>
  <c r="D103"/>
  <c r="Q102"/>
  <c r="D102"/>
  <c r="Q101"/>
  <c r="D101"/>
  <c r="S100"/>
  <c r="R100"/>
  <c r="D100"/>
  <c r="Q99"/>
  <c r="D99"/>
  <c r="S98"/>
  <c r="R98"/>
  <c r="D98"/>
  <c r="Q97"/>
  <c r="D97"/>
  <c r="Q96"/>
  <c r="D96"/>
  <c r="Q95"/>
  <c r="D95"/>
  <c r="Q94"/>
  <c r="D94"/>
  <c r="Q93"/>
  <c r="D93"/>
  <c r="Q92"/>
  <c r="D92"/>
  <c r="Q91"/>
  <c r="D91"/>
  <c r="Q90"/>
  <c r="D90"/>
  <c r="Q89"/>
  <c r="D89"/>
  <c r="S88"/>
  <c r="R88"/>
  <c r="Q88" s="1"/>
  <c r="D88"/>
  <c r="S87"/>
  <c r="R87"/>
  <c r="Q87" s="1"/>
  <c r="D87"/>
  <c r="S86"/>
  <c r="R86"/>
  <c r="Q86" s="1"/>
  <c r="D86"/>
  <c r="Q85"/>
  <c r="D85"/>
  <c r="S84"/>
  <c r="R84"/>
  <c r="Q84"/>
  <c r="D84"/>
  <c r="Q83"/>
  <c r="D83"/>
  <c r="S82"/>
  <c r="Q82" s="1"/>
  <c r="P82"/>
  <c r="D82"/>
  <c r="M81"/>
  <c r="L81"/>
  <c r="K81"/>
  <c r="J81"/>
  <c r="I81"/>
  <c r="H81"/>
  <c r="G81"/>
  <c r="F81"/>
  <c r="E81"/>
  <c r="Q80"/>
  <c r="P80"/>
  <c r="D80"/>
  <c r="D79" s="1"/>
  <c r="S79"/>
  <c r="M79"/>
  <c r="L79"/>
  <c r="K79"/>
  <c r="J79"/>
  <c r="I79"/>
  <c r="H79"/>
  <c r="G79"/>
  <c r="F79"/>
  <c r="E79"/>
  <c r="Q78"/>
  <c r="P78"/>
  <c r="N78" s="1"/>
  <c r="D78"/>
  <c r="S77"/>
  <c r="R77"/>
  <c r="Q77"/>
  <c r="P77"/>
  <c r="N77" s="1"/>
  <c r="D77"/>
  <c r="S76"/>
  <c r="R76"/>
  <c r="Q76" s="1"/>
  <c r="P76"/>
  <c r="N76" s="1"/>
  <c r="D76"/>
  <c r="S75"/>
  <c r="R75"/>
  <c r="P75"/>
  <c r="N75" s="1"/>
  <c r="D75"/>
  <c r="S74"/>
  <c r="S72" s="1"/>
  <c r="R74"/>
  <c r="P74"/>
  <c r="N74" s="1"/>
  <c r="D74"/>
  <c r="R73"/>
  <c r="Q73" s="1"/>
  <c r="P73"/>
  <c r="D73"/>
  <c r="D72" s="1"/>
  <c r="M72"/>
  <c r="L72"/>
  <c r="K72"/>
  <c r="J72"/>
  <c r="I72"/>
  <c r="H72"/>
  <c r="G72"/>
  <c r="F72"/>
  <c r="E72"/>
  <c r="Q69"/>
  <c r="P69"/>
  <c r="N69" s="1"/>
  <c r="D69"/>
  <c r="Q68"/>
  <c r="P68"/>
  <c r="N68" s="1"/>
  <c r="D68"/>
  <c r="Q67"/>
  <c r="P67"/>
  <c r="N67" s="1"/>
  <c r="D67"/>
  <c r="S66"/>
  <c r="Q66"/>
  <c r="P66"/>
  <c r="N66" s="1"/>
  <c r="D66"/>
  <c r="S64"/>
  <c r="S63" s="1"/>
  <c r="Q64"/>
  <c r="P64"/>
  <c r="D64"/>
  <c r="N64" s="1"/>
  <c r="M63"/>
  <c r="L63"/>
  <c r="K63"/>
  <c r="J63"/>
  <c r="I63"/>
  <c r="H63"/>
  <c r="G63"/>
  <c r="F63"/>
  <c r="E63"/>
  <c r="Q62"/>
  <c r="P62"/>
  <c r="N62" s="1"/>
  <c r="D62"/>
  <c r="Q61"/>
  <c r="P61"/>
  <c r="D61"/>
  <c r="D60" s="1"/>
  <c r="M60"/>
  <c r="L60"/>
  <c r="K60"/>
  <c r="J60"/>
  <c r="I60"/>
  <c r="H60"/>
  <c r="G60"/>
  <c r="F60"/>
  <c r="E60"/>
  <c r="Q59"/>
  <c r="P59"/>
  <c r="N59" s="1"/>
  <c r="D59"/>
  <c r="Q58"/>
  <c r="P58"/>
  <c r="D58"/>
  <c r="D57" s="1"/>
  <c r="M57"/>
  <c r="L57"/>
  <c r="K57"/>
  <c r="J57"/>
  <c r="I57"/>
  <c r="H57"/>
  <c r="G57"/>
  <c r="F57"/>
  <c r="E57"/>
  <c r="Q56"/>
  <c r="D56"/>
  <c r="Q55"/>
  <c r="D55"/>
  <c r="N54"/>
  <c r="M54"/>
  <c r="L54"/>
  <c r="K54"/>
  <c r="J54"/>
  <c r="I54"/>
  <c r="H54"/>
  <c r="G54"/>
  <c r="F54"/>
  <c r="E54"/>
  <c r="Q53"/>
  <c r="P53"/>
  <c r="N53" s="1"/>
  <c r="D53"/>
  <c r="Q52"/>
  <c r="P52"/>
  <c r="N52" s="1"/>
  <c r="D52"/>
  <c r="Q51"/>
  <c r="P51"/>
  <c r="D51"/>
  <c r="D50" s="1"/>
  <c r="M50"/>
  <c r="L50"/>
  <c r="K50"/>
  <c r="J50"/>
  <c r="I50"/>
  <c r="H50"/>
  <c r="G50"/>
  <c r="F50"/>
  <c r="E50"/>
  <c r="Q49"/>
  <c r="D49"/>
  <c r="D47" s="1"/>
  <c r="Q48"/>
  <c r="D48"/>
  <c r="S47"/>
  <c r="N47"/>
  <c r="M47"/>
  <c r="L47"/>
  <c r="K47"/>
  <c r="J47"/>
  <c r="I47"/>
  <c r="H47"/>
  <c r="G47"/>
  <c r="F47"/>
  <c r="E47"/>
  <c r="Q46"/>
  <c r="P46"/>
  <c r="N46" s="1"/>
  <c r="D46"/>
  <c r="Q45"/>
  <c r="P45"/>
  <c r="N45" s="1"/>
  <c r="D45"/>
  <c r="Q44"/>
  <c r="P44"/>
  <c r="N44" s="1"/>
  <c r="D44"/>
  <c r="Q43"/>
  <c r="P43"/>
  <c r="N43" s="1"/>
  <c r="D43"/>
  <c r="Q42"/>
  <c r="P42"/>
  <c r="D42"/>
  <c r="S41"/>
  <c r="M41"/>
  <c r="L41"/>
  <c r="K41"/>
  <c r="J41"/>
  <c r="I41"/>
  <c r="H41"/>
  <c r="G41"/>
  <c r="F41"/>
  <c r="E41"/>
  <c r="Q40"/>
  <c r="D40"/>
  <c r="Q39"/>
  <c r="P39"/>
  <c r="N39" s="1"/>
  <c r="D39"/>
  <c r="Q38"/>
  <c r="P38"/>
  <c r="N38" s="1"/>
  <c r="D38"/>
  <c r="S37"/>
  <c r="M37"/>
  <c r="L37"/>
  <c r="K37"/>
  <c r="J37"/>
  <c r="I37"/>
  <c r="H37"/>
  <c r="G37"/>
  <c r="F37"/>
  <c r="E37"/>
  <c r="Q36"/>
  <c r="P36"/>
  <c r="N36" s="1"/>
  <c r="D36"/>
  <c r="Q35"/>
  <c r="P35"/>
  <c r="N35" s="1"/>
  <c r="D35"/>
  <c r="Q34"/>
  <c r="D34"/>
  <c r="Q33"/>
  <c r="P33"/>
  <c r="N33" s="1"/>
  <c r="D33"/>
  <c r="D31" s="1"/>
  <c r="Q32"/>
  <c r="D32"/>
  <c r="S31"/>
  <c r="R31"/>
  <c r="R30" s="1"/>
  <c r="M31"/>
  <c r="L31"/>
  <c r="K31"/>
  <c r="J31"/>
  <c r="I31"/>
  <c r="H31"/>
  <c r="G31"/>
  <c r="F31"/>
  <c r="E31"/>
  <c r="P29"/>
  <c r="N29" s="1"/>
  <c r="D29"/>
  <c r="D27" s="1"/>
  <c r="P28"/>
  <c r="D28"/>
  <c r="S27"/>
  <c r="R27"/>
  <c r="M27"/>
  <c r="L27"/>
  <c r="K27"/>
  <c r="J27"/>
  <c r="I27"/>
  <c r="H27"/>
  <c r="G27"/>
  <c r="F27"/>
  <c r="E27"/>
  <c r="P26"/>
  <c r="D26"/>
  <c r="S25"/>
  <c r="R25"/>
  <c r="M25"/>
  <c r="L25"/>
  <c r="K25"/>
  <c r="J25"/>
  <c r="I25"/>
  <c r="H25"/>
  <c r="G25"/>
  <c r="F25"/>
  <c r="E25"/>
  <c r="D25"/>
  <c r="D24"/>
  <c r="D22" s="1"/>
  <c r="D23"/>
  <c r="S22"/>
  <c r="R22"/>
  <c r="N22"/>
  <c r="M22"/>
  <c r="L22"/>
  <c r="K22"/>
  <c r="J22"/>
  <c r="I22"/>
  <c r="H22"/>
  <c r="G22"/>
  <c r="F22"/>
  <c r="E22"/>
  <c r="N21"/>
  <c r="N20" s="1"/>
  <c r="D21"/>
  <c r="D20" s="1"/>
  <c r="S20"/>
  <c r="R20"/>
  <c r="M20"/>
  <c r="L20"/>
  <c r="K20"/>
  <c r="J20"/>
  <c r="I20"/>
  <c r="H20"/>
  <c r="G20"/>
  <c r="F20"/>
  <c r="E20"/>
  <c r="D19"/>
  <c r="D18"/>
  <c r="S17"/>
  <c r="R17"/>
  <c r="N17"/>
  <c r="M17"/>
  <c r="L17"/>
  <c r="K17"/>
  <c r="J17"/>
  <c r="I17"/>
  <c r="I9" s="1"/>
  <c r="H17"/>
  <c r="H9" s="1"/>
  <c r="G17"/>
  <c r="F17"/>
  <c r="E17"/>
  <c r="D17"/>
  <c r="D16"/>
  <c r="D15"/>
  <c r="D14"/>
  <c r="D13"/>
  <c r="D12"/>
  <c r="D11"/>
  <c r="S10"/>
  <c r="R10"/>
  <c r="R9" s="1"/>
  <c r="N10"/>
  <c r="M10"/>
  <c r="F10"/>
  <c r="E10"/>
  <c r="O115" i="2"/>
  <c r="N115"/>
  <c r="D115"/>
  <c r="O114"/>
  <c r="N114"/>
  <c r="D114"/>
  <c r="O113"/>
  <c r="N113"/>
  <c r="D113"/>
  <c r="O112"/>
  <c r="N112"/>
  <c r="D112"/>
  <c r="Q111"/>
  <c r="O111"/>
  <c r="N111"/>
  <c r="D111"/>
  <c r="O110"/>
  <c r="N110"/>
  <c r="D110"/>
  <c r="O109"/>
  <c r="N109"/>
  <c r="D109"/>
  <c r="O108"/>
  <c r="N108"/>
  <c r="D108"/>
  <c r="O107"/>
  <c r="N107"/>
  <c r="D107"/>
  <c r="O106"/>
  <c r="N106"/>
  <c r="D106"/>
  <c r="Q105"/>
  <c r="P105"/>
  <c r="O105"/>
  <c r="N105"/>
  <c r="M105"/>
  <c r="L105"/>
  <c r="K105"/>
  <c r="J105"/>
  <c r="I105"/>
  <c r="H105"/>
  <c r="G105"/>
  <c r="F105"/>
  <c r="E105"/>
  <c r="D105"/>
  <c r="O104"/>
  <c r="N104"/>
  <c r="D104"/>
  <c r="Q103"/>
  <c r="P103"/>
  <c r="O103"/>
  <c r="N103"/>
  <c r="M103"/>
  <c r="L103"/>
  <c r="K103"/>
  <c r="J103"/>
  <c r="I103"/>
  <c r="H103"/>
  <c r="G103"/>
  <c r="F103"/>
  <c r="E103"/>
  <c r="D103"/>
  <c r="O102"/>
  <c r="N102"/>
  <c r="D102"/>
  <c r="O101"/>
  <c r="N101"/>
  <c r="D101"/>
  <c r="O100"/>
  <c r="N100"/>
  <c r="D100"/>
  <c r="O99"/>
  <c r="N99"/>
  <c r="D99"/>
  <c r="Q98"/>
  <c r="P98"/>
  <c r="O98"/>
  <c r="N98"/>
  <c r="M98"/>
  <c r="L98"/>
  <c r="K98"/>
  <c r="J98"/>
  <c r="I98"/>
  <c r="H98"/>
  <c r="G98"/>
  <c r="F98"/>
  <c r="E98"/>
  <c r="D98"/>
  <c r="O97"/>
  <c r="N97"/>
  <c r="D97"/>
  <c r="O96"/>
  <c r="N96"/>
  <c r="D96"/>
  <c r="O95"/>
  <c r="N95"/>
  <c r="D95"/>
  <c r="O94"/>
  <c r="N94"/>
  <c r="D94"/>
  <c r="O93"/>
  <c r="N93"/>
  <c r="D93"/>
  <c r="O92"/>
  <c r="N92"/>
  <c r="D92"/>
  <c r="O91"/>
  <c r="N91"/>
  <c r="D91"/>
  <c r="Q90"/>
  <c r="O90"/>
  <c r="N90"/>
  <c r="D90"/>
  <c r="O89"/>
  <c r="N89"/>
  <c r="D89"/>
  <c r="O88"/>
  <c r="N88"/>
  <c r="D88"/>
  <c r="O87"/>
  <c r="N87"/>
  <c r="D87"/>
  <c r="O86"/>
  <c r="N86"/>
  <c r="D86"/>
  <c r="O85"/>
  <c r="N85"/>
  <c r="D85"/>
  <c r="O84"/>
  <c r="N84"/>
  <c r="D84"/>
  <c r="Q83"/>
  <c r="O83"/>
  <c r="N83"/>
  <c r="D83"/>
  <c r="O82"/>
  <c r="N82"/>
  <c r="D82"/>
  <c r="Q81"/>
  <c r="O81"/>
  <c r="N81"/>
  <c r="D81"/>
  <c r="O80"/>
  <c r="N80"/>
  <c r="D80"/>
  <c r="O79"/>
  <c r="N79"/>
  <c r="D79"/>
  <c r="O78"/>
  <c r="N78"/>
  <c r="D78"/>
  <c r="O77"/>
  <c r="N77"/>
  <c r="D77"/>
  <c r="O76"/>
  <c r="N76"/>
  <c r="D76"/>
  <c r="O75"/>
  <c r="N75"/>
  <c r="D75"/>
  <c r="O74"/>
  <c r="N74"/>
  <c r="D74"/>
  <c r="O73"/>
  <c r="N73"/>
  <c r="D73"/>
  <c r="Q72"/>
  <c r="O72"/>
  <c r="N72"/>
  <c r="D72"/>
  <c r="O71"/>
  <c r="N71"/>
  <c r="D71"/>
  <c r="O70"/>
  <c r="N70"/>
  <c r="D70"/>
  <c r="O69"/>
  <c r="N69"/>
  <c r="D69"/>
  <c r="O68"/>
  <c r="N68"/>
  <c r="D68"/>
  <c r="O67"/>
  <c r="N67"/>
  <c r="D67"/>
  <c r="O66"/>
  <c r="N66"/>
  <c r="D66"/>
  <c r="O65"/>
  <c r="N65"/>
  <c r="D65"/>
  <c r="O64"/>
  <c r="N64"/>
  <c r="D64"/>
  <c r="O63"/>
  <c r="N63"/>
  <c r="D63"/>
  <c r="O62"/>
  <c r="N62"/>
  <c r="D62"/>
  <c r="O61"/>
  <c r="N61"/>
  <c r="D61"/>
  <c r="O60"/>
  <c r="N60"/>
  <c r="D60"/>
  <c r="O59"/>
  <c r="N59"/>
  <c r="D59"/>
  <c r="O58"/>
  <c r="N58"/>
  <c r="D58"/>
  <c r="O57"/>
  <c r="N57"/>
  <c r="D57"/>
  <c r="O56"/>
  <c r="N56"/>
  <c r="D56"/>
  <c r="Q55"/>
  <c r="P55"/>
  <c r="O55"/>
  <c r="N55"/>
  <c r="D55"/>
  <c r="Q54"/>
  <c r="P54"/>
  <c r="O54"/>
  <c r="N54"/>
  <c r="M54"/>
  <c r="L54"/>
  <c r="K54"/>
  <c r="J54"/>
  <c r="I54"/>
  <c r="H54"/>
  <c r="G54"/>
  <c r="F54"/>
  <c r="E54"/>
  <c r="D54"/>
  <c r="O53"/>
  <c r="N53"/>
  <c r="D53"/>
  <c r="Q52"/>
  <c r="P52"/>
  <c r="O52"/>
  <c r="N52"/>
  <c r="M52"/>
  <c r="L52"/>
  <c r="K52"/>
  <c r="J52"/>
  <c r="I52"/>
  <c r="H52"/>
  <c r="G52"/>
  <c r="F52"/>
  <c r="E52"/>
  <c r="D52"/>
  <c r="O51"/>
  <c r="N51"/>
  <c r="D51"/>
  <c r="O50"/>
  <c r="N50"/>
  <c r="D50"/>
  <c r="O49"/>
  <c r="N49"/>
  <c r="D49"/>
  <c r="O48"/>
  <c r="N48"/>
  <c r="D48"/>
  <c r="O47"/>
  <c r="N47"/>
  <c r="D47"/>
  <c r="Q46"/>
  <c r="P46"/>
  <c r="O46"/>
  <c r="N46"/>
  <c r="M46"/>
  <c r="L46"/>
  <c r="K46"/>
  <c r="J46"/>
  <c r="I46"/>
  <c r="H46"/>
  <c r="G46"/>
  <c r="F46"/>
  <c r="E46"/>
  <c r="D46"/>
  <c r="T45"/>
  <c r="S45"/>
  <c r="Q45"/>
  <c r="P45"/>
  <c r="O45"/>
  <c r="N45"/>
  <c r="M45"/>
  <c r="L45"/>
  <c r="K45"/>
  <c r="J45"/>
  <c r="I45"/>
  <c r="H45"/>
  <c r="G45"/>
  <c r="F45"/>
  <c r="E45"/>
  <c r="D45"/>
  <c r="O44"/>
  <c r="N44"/>
  <c r="F44"/>
  <c r="Q43"/>
  <c r="P43"/>
  <c r="O43"/>
  <c r="N43"/>
  <c r="M43"/>
  <c r="L43"/>
  <c r="K43"/>
  <c r="J43"/>
  <c r="I43"/>
  <c r="H43"/>
  <c r="G43"/>
  <c r="F43"/>
  <c r="E43"/>
  <c r="D43"/>
  <c r="Q42"/>
  <c r="P42"/>
  <c r="O42"/>
  <c r="N42"/>
  <c r="F42"/>
  <c r="P41"/>
  <c r="O41"/>
  <c r="N41"/>
  <c r="F41"/>
  <c r="Q40"/>
  <c r="P40"/>
  <c r="O40"/>
  <c r="N40"/>
  <c r="F40"/>
  <c r="Q39"/>
  <c r="P39"/>
  <c r="O39"/>
  <c r="N39"/>
  <c r="M39"/>
  <c r="L39"/>
  <c r="K39"/>
  <c r="J39"/>
  <c r="I39"/>
  <c r="H39"/>
  <c r="G39"/>
  <c r="F39"/>
  <c r="E39"/>
  <c r="D39"/>
  <c r="O38"/>
  <c r="N38"/>
  <c r="D38"/>
  <c r="O37"/>
  <c r="N37"/>
  <c r="F37"/>
  <c r="P36"/>
  <c r="O36"/>
  <c r="N36"/>
  <c r="F36"/>
  <c r="Q35"/>
  <c r="P35"/>
  <c r="O35"/>
  <c r="N35"/>
  <c r="M35"/>
  <c r="L35"/>
  <c r="K35"/>
  <c r="J35"/>
  <c r="I35"/>
  <c r="H35"/>
  <c r="G35"/>
  <c r="F35"/>
  <c r="E35"/>
  <c r="D35"/>
  <c r="P34"/>
  <c r="O34"/>
  <c r="N34"/>
  <c r="F34"/>
  <c r="Q33"/>
  <c r="P33"/>
  <c r="O33"/>
  <c r="N33"/>
  <c r="M33"/>
  <c r="L33"/>
  <c r="K33"/>
  <c r="J33"/>
  <c r="I33"/>
  <c r="H33"/>
  <c r="G33"/>
  <c r="F33"/>
  <c r="E33"/>
  <c r="D33"/>
  <c r="O32"/>
  <c r="N32"/>
  <c r="F32"/>
  <c r="O31"/>
  <c r="N31"/>
  <c r="F31"/>
  <c r="O30"/>
  <c r="N30"/>
  <c r="F30"/>
  <c r="P29"/>
  <c r="O29"/>
  <c r="N29"/>
  <c r="D29"/>
  <c r="Q28"/>
  <c r="P28"/>
  <c r="O28"/>
  <c r="N28"/>
  <c r="M28"/>
  <c r="L28"/>
  <c r="K28"/>
  <c r="J28"/>
  <c r="I28"/>
  <c r="H28"/>
  <c r="G28"/>
  <c r="F28"/>
  <c r="E28"/>
  <c r="D28"/>
  <c r="Q27"/>
  <c r="P27"/>
  <c r="O27"/>
  <c r="N27"/>
  <c r="F27"/>
  <c r="P26"/>
  <c r="O26"/>
  <c r="N26"/>
  <c r="F26"/>
  <c r="O25"/>
  <c r="N25"/>
  <c r="F25"/>
  <c r="Q24"/>
  <c r="P24"/>
  <c r="O24"/>
  <c r="N24"/>
  <c r="M24"/>
  <c r="L24"/>
  <c r="K24"/>
  <c r="J24"/>
  <c r="I24"/>
  <c r="H24"/>
  <c r="G24"/>
  <c r="F24"/>
  <c r="E24"/>
  <c r="D24"/>
  <c r="O23"/>
  <c r="N23"/>
  <c r="F23"/>
  <c r="P22"/>
  <c r="O22"/>
  <c r="N22"/>
  <c r="F22"/>
  <c r="P21"/>
  <c r="O21"/>
  <c r="N21"/>
  <c r="D21"/>
  <c r="Q20"/>
  <c r="P20"/>
  <c r="O20"/>
  <c r="N20"/>
  <c r="M20"/>
  <c r="L20"/>
  <c r="K20"/>
  <c r="J20"/>
  <c r="I20"/>
  <c r="H20"/>
  <c r="G20"/>
  <c r="F20"/>
  <c r="E20"/>
  <c r="D20"/>
  <c r="S19"/>
  <c r="Q19"/>
  <c r="P19"/>
  <c r="O19"/>
  <c r="N19"/>
  <c r="M19"/>
  <c r="L19"/>
  <c r="K19"/>
  <c r="J19"/>
  <c r="I19"/>
  <c r="H19"/>
  <c r="G19"/>
  <c r="F19"/>
  <c r="E19"/>
  <c r="D19"/>
  <c r="N18"/>
  <c r="D18"/>
  <c r="Q17"/>
  <c r="P17"/>
  <c r="O17"/>
  <c r="N17"/>
  <c r="M17"/>
  <c r="L17"/>
  <c r="K17"/>
  <c r="J17"/>
  <c r="I17"/>
  <c r="H17"/>
  <c r="G17"/>
  <c r="F17"/>
  <c r="E17"/>
  <c r="D17"/>
  <c r="N16"/>
  <c r="D16"/>
  <c r="N15"/>
  <c r="D15"/>
  <c r="T14"/>
  <c r="N14"/>
  <c r="D14"/>
  <c r="N13"/>
  <c r="D13"/>
  <c r="V12"/>
  <c r="U12"/>
  <c r="T12"/>
  <c r="N12"/>
  <c r="D12"/>
  <c r="T11"/>
  <c r="Q11"/>
  <c r="P11"/>
  <c r="O11"/>
  <c r="N11"/>
  <c r="M11"/>
  <c r="L11"/>
  <c r="K11"/>
  <c r="J11"/>
  <c r="I11"/>
  <c r="H11"/>
  <c r="G11"/>
  <c r="F11"/>
  <c r="E11"/>
  <c r="D11"/>
  <c r="S10"/>
  <c r="Q10"/>
  <c r="P10"/>
  <c r="O10"/>
  <c r="N10"/>
  <c r="M10"/>
  <c r="L10"/>
  <c r="K10"/>
  <c r="J10"/>
  <c r="I10"/>
  <c r="H10"/>
  <c r="G10"/>
  <c r="F10"/>
  <c r="E10"/>
  <c r="D10"/>
  <c r="U9"/>
  <c r="T9"/>
  <c r="S9"/>
  <c r="Q9"/>
  <c r="P9"/>
  <c r="O9"/>
  <c r="N9"/>
  <c r="M9"/>
  <c r="L9"/>
  <c r="K9"/>
  <c r="J9"/>
  <c r="I9"/>
  <c r="H9"/>
  <c r="G9"/>
  <c r="F9"/>
  <c r="E9"/>
  <c r="D9"/>
  <c r="Q159" i="3" l="1"/>
  <c r="Q158" s="1"/>
  <c r="E9"/>
  <c r="D37"/>
  <c r="Q41"/>
  <c r="K70"/>
  <c r="Q100"/>
  <c r="S158"/>
  <c r="D159"/>
  <c r="G158"/>
  <c r="K158"/>
  <c r="D177"/>
  <c r="D172" s="1"/>
  <c r="D41"/>
  <c r="D54"/>
  <c r="Q75"/>
  <c r="M71"/>
  <c r="D173"/>
  <c r="D10"/>
  <c r="D9" s="1"/>
  <c r="H30"/>
  <c r="L30"/>
  <c r="N63"/>
  <c r="Q37"/>
  <c r="Q54"/>
  <c r="F158"/>
  <c r="J158"/>
  <c r="H172"/>
  <c r="L172"/>
  <c r="J30"/>
  <c r="F30"/>
  <c r="Q63"/>
  <c r="H70"/>
  <c r="L70"/>
  <c r="Q119"/>
  <c r="I172"/>
  <c r="M172"/>
  <c r="Q154"/>
  <c r="H158"/>
  <c r="L158"/>
  <c r="E172"/>
  <c r="D158"/>
  <c r="I30"/>
  <c r="N51"/>
  <c r="N50" s="1"/>
  <c r="P50"/>
  <c r="Q57"/>
  <c r="P60"/>
  <c r="N61"/>
  <c r="N60" s="1"/>
  <c r="P72"/>
  <c r="N73"/>
  <c r="N72" s="1"/>
  <c r="E71"/>
  <c r="E70" s="1"/>
  <c r="I70"/>
  <c r="M70"/>
  <c r="N143"/>
  <c r="P174"/>
  <c r="S30"/>
  <c r="M9"/>
  <c r="F9"/>
  <c r="J9"/>
  <c r="P27"/>
  <c r="N28"/>
  <c r="N27" s="1"/>
  <c r="P31"/>
  <c r="N31" s="1"/>
  <c r="G30"/>
  <c r="K30"/>
  <c r="Q47"/>
  <c r="Q50"/>
  <c r="Q60"/>
  <c r="D63"/>
  <c r="D30" s="1"/>
  <c r="Q72"/>
  <c r="Q74"/>
  <c r="N79"/>
  <c r="N168"/>
  <c r="N167" s="1"/>
  <c r="P167"/>
  <c r="F173"/>
  <c r="F172" s="1"/>
  <c r="Q173"/>
  <c r="Q172" s="1"/>
  <c r="P57"/>
  <c r="N58"/>
  <c r="N57" s="1"/>
  <c r="E30"/>
  <c r="G9"/>
  <c r="K9"/>
  <c r="S9"/>
  <c r="P25"/>
  <c r="N26"/>
  <c r="N25" s="1"/>
  <c r="Q31"/>
  <c r="N42"/>
  <c r="N41" s="1"/>
  <c r="P41"/>
  <c r="P63"/>
  <c r="J70"/>
  <c r="R72"/>
  <c r="G70"/>
  <c r="N82"/>
  <c r="P81"/>
  <c r="N155"/>
  <c r="N154" s="1"/>
  <c r="P154"/>
  <c r="R154"/>
  <c r="E158"/>
  <c r="I158"/>
  <c r="M158"/>
  <c r="N160"/>
  <c r="N159" s="1"/>
  <c r="P159"/>
  <c r="N170"/>
  <c r="N169" s="1"/>
  <c r="P169"/>
  <c r="P177"/>
  <c r="N178"/>
  <c r="N177" s="1"/>
  <c r="G71"/>
  <c r="Q108"/>
  <c r="R81"/>
  <c r="R71" s="1"/>
  <c r="R70" s="1"/>
  <c r="R8" s="1"/>
  <c r="K71"/>
  <c r="S81"/>
  <c r="S71" s="1"/>
  <c r="S70" s="1"/>
  <c r="I71"/>
  <c r="H71"/>
  <c r="L71"/>
  <c r="Q98"/>
  <c r="I8"/>
  <c r="G8"/>
  <c r="H8"/>
  <c r="J71"/>
  <c r="L9"/>
  <c r="M30"/>
  <c r="F71"/>
  <c r="F70" s="1"/>
  <c r="F8" s="1"/>
  <c r="D81"/>
  <c r="D71" s="1"/>
  <c r="D70" s="1"/>
  <c r="S8" l="1"/>
  <c r="N9"/>
  <c r="P158"/>
  <c r="E8"/>
  <c r="P71"/>
  <c r="P70" s="1"/>
  <c r="Q30"/>
  <c r="K8"/>
  <c r="M8"/>
  <c r="L8"/>
  <c r="J8"/>
  <c r="N158"/>
  <c r="P173"/>
  <c r="P172" s="1"/>
  <c r="N174"/>
  <c r="N173" s="1"/>
  <c r="N172" s="1"/>
  <c r="D8"/>
  <c r="Q81"/>
  <c r="Q71" s="1"/>
  <c r="Q70" s="1"/>
  <c r="P9"/>
  <c r="Q8"/>
  <c r="N81"/>
  <c r="N71" s="1"/>
  <c r="N70" s="1"/>
  <c r="N37"/>
  <c r="N30" s="1"/>
  <c r="P37"/>
  <c r="P30" s="1"/>
  <c r="P8" l="1"/>
  <c r="N8"/>
</calcChain>
</file>

<file path=xl/sharedStrings.xml><?xml version="1.0" encoding="utf-8"?>
<sst xmlns="http://schemas.openxmlformats.org/spreadsheetml/2006/main" count="1021" uniqueCount="486">
  <si>
    <t>STT</t>
  </si>
  <si>
    <t>Dự kiến TMĐT</t>
  </si>
  <si>
    <t>Sự cần thiết đầu tư</t>
  </si>
  <si>
    <t>Dự kiến quy mô</t>
  </si>
  <si>
    <t>Dự kiến hiệu quả đầu tư</t>
  </si>
  <si>
    <t>Sự phù hợp với quy hoạch
(ghi rõ tên quy hoạch: sử dụng đất, đô thị, nông thôn,... và số Quyết định phê duyệt quy hoạch)</t>
  </si>
  <si>
    <t>Ghi chú</t>
  </si>
  <si>
    <t>I</t>
  </si>
  <si>
    <t>II</t>
  </si>
  <si>
    <t>Nguồn vốn NSĐP</t>
  </si>
  <si>
    <t>Nguồn vốn NSTW</t>
  </si>
  <si>
    <t>Đơn vị: Triệu đồng</t>
  </si>
  <si>
    <t>b</t>
  </si>
  <si>
    <t>a</t>
  </si>
  <si>
    <t>III</t>
  </si>
  <si>
    <t xml:space="preserve"> </t>
  </si>
  <si>
    <t>Quyết định số 120/QĐ-UBND ngày 22/01/2024 về việc phê duyệt quy hoạch chung xây dựng trung tâm xã Bộc Bố huyện Pác Nặm giai đoạn 2021-2030, định hướng đến năm 2050.</t>
  </si>
  <si>
    <t>Cải tạo, mở rộng phát triển thêm chợ trung tâm huyện nhằm đáp ứng yêu cầu kinh doanh, buôn bán của nhân dân do trước đây là chợ phiên hiện nay đã rất chật trội không còn đáp ứng yêu cầu</t>
  </si>
  <si>
    <t>Xây dựng mở rộng chợ ra phía mặt bằng tiếp giáp với sông Năng, nâng cấp các hạng mục trong đình chợ và một số hạng mục phụ trợ khác</t>
  </si>
  <si>
    <t xml:space="preserve">Sau khi đầu tư giải quyết được tình trạng chợ chật hẹp, lấn chiếm lòng đường, vỉa hè như hiện nay;  sẽ mang lại bộ mặt khang trang cho khu vực trung tâm huyện góp phần tăng tỷ lệ lao động phi nông nghiệp, nâng cao thu nhập, để hoàn thành chỉ tiêu đưa trung tâm xã Bộc Bố trở thành thị trấn </t>
  </si>
  <si>
    <t>Thực hiện cấp điện cho các thôn  và các nhóm hộ dân chưa có điện trên địa bàn huyện với mục tiêu cung cấp điện lưới quốc gia cho tất cả các hộ dân</t>
  </si>
  <si>
    <t>Xây dựng đường dây 35KV + 0,4KV và các hạng mục phụ trợ</t>
  </si>
  <si>
    <t xml:space="preserve">Giải quyết được vấn đề chưa có điện trên địa bàn huyện </t>
  </si>
  <si>
    <t>Quyết định số 120/QĐ-UBND ngày 22/01/2024 về việc phê duyệt quy hoạch chung xây dựng trung tâm xã Bộc Bố huyện Pác Nặm giai đoạn 2021-2030, định hướng đến năm 2050; và các quyết định phê duyệt đồ án nông thôn mới ở các xã</t>
  </si>
  <si>
    <t>Phát triển kinh tế-xã hội đảm bảo quốc phòng, an ninh của huyện</t>
  </si>
  <si>
    <t xml:space="preserve"> Quyết định số 120/QĐ-UBND ngày 22/01/2024 của UBND tỉnh Bắc Kạn về việc phê duyệt Quy hoạch chung xây dựng trung tâm xã Bộc Bố, huyện Pác Nặm giai đoạn 2021-2030, định hướng đến năm 2050</t>
  </si>
  <si>
    <t xml:space="preserve">tạo điều kiện thuận lợi cho nhân dân trong huyện Pác Nặm đi lại thuận lợi, thúc đẩy sự giao thương hàng hóa góp phần phát triển kinh tế, xã hội cho nhân dân trong vùng, đặc biệt là tiêu thụ nông, lâm sản. Tạo điều kiện thuận lợi cho người dân trong huyện được tiếp cận với các dịch vụ cần thiết và ứng dụng tiến bộ khoa học công nghệ vào sản xuất, góp phần vào công cuộc xóa đói, giảm nghèo và đảm bảo an ninh - quốc phòng. </t>
  </si>
  <si>
    <t>Góp phần hoàn thiện kết cấu hệ thống hạ tầng giao thông nông thôn, tạo liên kết vùng giữa các thôn,đồng thời hoàn thiện một phần tiêu chí xây dựng nông thôn mới của huyện Pác Nặm</t>
  </si>
  <si>
    <t>Mở rộng mặt đường mặt đường rộng 5m, nền đường 8m, chiều dài tuyến khoảng 5km;</t>
  </si>
  <si>
    <t>Nâng cấp đường Nghiên Loan - An Thắng</t>
  </si>
  <si>
    <t>Phù hợp với quy hoạch chung xây dựng xã tại các xã và quy hoạch sử dụng đất đến giai đoạn 2030</t>
  </si>
  <si>
    <t>Xây dựng và Nâng cấp các trường học đảm bảo đạt chuẩn quốc gia</t>
  </si>
  <si>
    <t>xây dựng và nâng cấp các hạng mục lớp học, nhà hiệu bộ, nhà đa năng nha và các hạng mục phụ trợ tại các trường học trên địa bàn huyện</t>
  </si>
  <si>
    <t>nâng số lượng trường học đạt chuẩn quốc gia trên địa bàn huyện và đảm bảo hiệu quả công tác dạy và học</t>
  </si>
  <si>
    <t>Phù hợp quy hoạch chung xây dựng xã Bộc Bố số 3892/QĐ-UBND ngày 28/12/2023 của UBND huyện Pác Nặm.</t>
  </si>
  <si>
    <t>số 3978/QĐ UBND ngày 28/12/2023 của UBND huyện Pác Nặm VV phê duyệt đồ án chung  xây dựng xã nhạn Môn đến năm 2030</t>
  </si>
  <si>
    <t xml:space="preserve">Quyết định số 3981/QĐ-UBND ngày 28 tháng 12 năm 2023 của UBND huyện Pác Nặm về việc phê duyệt Đồ án Quy hoạch chung xây dựng
xã Giáo Hiệu, huyện Pác Nặm, tỉnh Bắc Kạn giai đoạn đến năm 2030
</t>
  </si>
  <si>
    <t xml:space="preserve">Hoàn thiện tiêu trí số 2 về giao thông </t>
  </si>
  <si>
    <t>QĐ số 3905/QĐ-UBND ngày 21/12/2023của UBND huyện Pác Nặm về việc phê duyệt đồ án quy hoạch chung xây dựng xã An Thắng đến năm 2030</t>
  </si>
  <si>
    <t>Hiện nay tuyến đường này là tuyến đường có kết cấu bằng đá dăm láng nhựa, đường nhỏ hẹp, có độ dốc lớn do vậy cần được cải tạo, nâng cấp mở rộng, hạ độ dốc để tăng tuổi thọ công trình cũng như đáp ứng nhu cầu đi lại của người dân</t>
  </si>
  <si>
    <t>Góp phần giao thương hàng hóa, đáp ứng nhu cầu đi lại của nhân dân góp phần xã đóa giảm nghèo</t>
  </si>
  <si>
    <t>Quyết định số 3905/QĐ-UBND ngày 21/12/2023 của UBND huyện về việc phê duyệt Đồ án Quy hoạch chung xây dựng xã An Thắng, huyện Pác Nặm, tỉnh Bắc Kạn giai đoạn đến năm 2030</t>
  </si>
  <si>
    <t xml:space="preserve">Lập quy hoạch chi tiết các điểm dân cư nông thôn trên địa bàn huyện </t>
  </si>
  <si>
    <t>Lập quy hoạch chi tiết để phục vụ mục tiêu phát triển đầu tư cơ sở hạ tầng</t>
  </si>
  <si>
    <t>Lập quy hoạch chi tiết tại các điểm có tiềm năng phát triển trên địa bàn các xã tại huyện với quy mô khoảng 500ha</t>
  </si>
  <si>
    <t>Các quyết định phê duyệt quy hoạch chung xây dựng các xã</t>
  </si>
  <si>
    <t xml:space="preserve">Trụ sở ban chỉ huy quân sự các xã </t>
  </si>
  <si>
    <t>Xếp thứ tự ưu tiên</t>
  </si>
  <si>
    <t>UT1</t>
  </si>
  <si>
    <t>UT2</t>
  </si>
  <si>
    <t>UT3</t>
  </si>
  <si>
    <t>UT4</t>
  </si>
  <si>
    <t>UT5</t>
  </si>
  <si>
    <t>UT8</t>
  </si>
  <si>
    <t>UT9</t>
  </si>
  <si>
    <t>Quy hoạch chi tiết khu du lịch sinh thái cộng đồng đồi sim xã An Thắng</t>
  </si>
  <si>
    <t>Quy hoạch chi tiết các khu, các vị trí tại khu du lịch sinh thái cộng đồng đồi sim xã An Thắng là hết sức cần thiết. Có quy hoạch chi tiết thì địa phương mới có phương án kêu gọi các nhà đầu tư cũng như tổ chức quản lý và thực hiện xây dựng các hạng mục khi có dự án đầu tư đảm bảo không phá vỡ quy hoạch. Đặc biệt khi tuyến đường An Thắng - Tiến Bộ kết nối với xã Phan Thanh của huyện Nguyên Bình, tỉnh Cao Bằng được khởi công thông suốt là điều kiện hết sức thuận lợi để tạo thành các tua du lịch cộng đồng kết nối với hang Pác Ả và đồi cỏ Nà Mùng cũng như khu du lịch sinh thái KOLIA của huyện Nguyên Bình.</t>
  </si>
  <si>
    <t>15ha</t>
  </si>
  <si>
    <t>Tạo điều kiện để địa phương kêu gọi các nhà đầu tư và tổ chức quản lý các vị trí theo quy hoạch, đồng thời là cơ hội để kết nối với các điểm du lịch của huyện bạn và tỉnh bạn. Qua đó tạo ra việc làm mới cho người lao động, đồng thời có thêm nguồn thu ngân sách cho địa phương.</t>
  </si>
  <si>
    <t>UT11</t>
  </si>
  <si>
    <t>UT14</t>
  </si>
  <si>
    <t>UT12</t>
  </si>
  <si>
    <t>giải quyết được tiêu chí chưa có nhà máy xử lý nước thải, đạt tiêu chí lên thị trấn; Phục vụ cho hoàn thành các chỉ tiêu:(40) Tỷ lệ nước thải đô thị được xử lý đạt quy chuẩn kỹ thuật;</t>
  </si>
  <si>
    <t>Xây dựng 01 công trình nhà văn hóa thiếu nhi đạt tiêu chuẩn theo quy hoạch đô thị</t>
  </si>
  <si>
    <t>Phục vụ cho việc duy trì và nâng cao chỉ tiêu:(22) Công trình văn hóa cấp đô thị; (51) Số lượng không gian công cộng của đô thị;</t>
  </si>
  <si>
    <t>Từng bước hoàn thiện theo đề án du lịch của huyện, góp phần xóa đói, giảm nghèo</t>
  </si>
  <si>
    <t>Xây dựng hoàn thiện các điểm du lịch theo đề án của huyện và tích hợp trong quy hoạch tỉnh</t>
  </si>
  <si>
    <t xml:space="preserve">Phục vụ cho hoàn thành các chỉ tiêu: (10) dân số khu vực nội thành, nội thị; (3) Thu nhập bình quân đầu người/tháng so với trung bình cả nước; (11) Mật độ dân số toàn đô thị; (13) tỷ lệ lao động phi nông nghiệp toàn đô thị, </t>
  </si>
  <si>
    <t xml:space="preserve">Đảm bảo điều kiện làm việc cho cán bộ, công chức </t>
  </si>
  <si>
    <t>Nâng cấp, sửa chữa</t>
  </si>
  <si>
    <t>QĐ số 3903/QĐ-UBND ngày 21/12/2023 của UBND huyện Pác Nặm về việc phê duyệt đồ án quy hoạch chung xây dựng xã Nghiên Loan đến năm 2030</t>
  </si>
  <si>
    <t>Phù hợp Quy hoạch tỉnh Bắc Kạn thời kỳ 2021-2030</t>
  </si>
  <si>
    <t>Dự án đã được bổ sung vào Quy hoạch tỉnh Bắc Kạn thời kỳ 2021-2030</t>
  </si>
  <si>
    <t xml:space="preserve">Đề xuất tỉnh làm chủ đầu tư </t>
  </si>
  <si>
    <t>NSTW</t>
  </si>
  <si>
    <t>NSĐP</t>
  </si>
  <si>
    <t>Phục vụ nhu cầu đi lại để ở và sản xuất của 60 hộ dân</t>
  </si>
  <si>
    <t>Hoàn thành tiêu chí số 2: Về giao thông</t>
  </si>
  <si>
    <t>cấp nước sạch cho các hộ dân thôn Lủng Pảng</t>
  </si>
  <si>
    <t>Chiều dài khoảng 1500m</t>
  </si>
  <si>
    <t>khoảng 31 hộ hưởng lợi</t>
  </si>
  <si>
    <t xml:space="preserve">Hoàn thiện tiêu trí số 3 về thủy lợi  </t>
  </si>
  <si>
    <t>Đường nội thôn Khuổi Hên</t>
  </si>
  <si>
    <t>Đường Khuổi Ún - Nà Phai</t>
  </si>
  <si>
    <t>Đập kênh Nà Dạng</t>
  </si>
  <si>
    <t>Đường Đông Lác- Phiêng Mặn- Lỏng Lốm - Thôm Chủ thôn Bản Nà</t>
  </si>
  <si>
    <t>Đường Lặp Lè - Nà Bó</t>
  </si>
  <si>
    <t>đảm bảo cho việc đi lại sản xuất của bà con nhân dân</t>
  </si>
  <si>
    <t>đổ bê tông đường cấp C dài khoảng 1,5km</t>
  </si>
  <si>
    <t>nâng cấp mở rộng và đổ bê tông đường cấp B dài khoảng 1,5km</t>
  </si>
  <si>
    <t>phục vụ tưới tiêu cho
 thôn Pác Giả</t>
  </si>
  <si>
    <t xml:space="preserve">xây mới đập và kênh mương </t>
  </si>
  <si>
    <t>mở mới và đổ bê tông đường dài khoảng 1,5km</t>
  </si>
  <si>
    <t>mở mới và đổ bê tông đường dài khoảng 1km</t>
  </si>
  <si>
    <t>QĐ số 3903/QĐ-UBND ngày 21/12/2023của UBND huyện Pác Nặm về việc phê duyệt đồ án quy hoạch chung xây dựng xã Nghiên Loan đến năm 2030</t>
  </si>
  <si>
    <t>QĐ số 3903/QĐ-UBND ngày 21/12/2023của UBND huyện Pác Nặm về việc phê duyệt đồ án quy hoạch chung xây dựng xã Nghiên Loan đến năm 2031</t>
  </si>
  <si>
    <t>QĐ số 3903/QĐ-UBND ngày 21/12/2023của UBND huyện Pác Nặm về việc phê duyệt đồ án quy hoạch chung xây dựng xã Nghiên Loan đến năm 2034</t>
  </si>
  <si>
    <t>QĐ số 3903/QĐ-UBND ngày 21/12/2023của UBND huyện Pác Nặm về việc phê duyệt đồ án quy hoạch chung xây dựng xã Nghiên Loan đến năm 2035</t>
  </si>
  <si>
    <t>QĐ số 3903/QĐ-UBND ngày 21/12/2023của UBND huyện Pác Nặm về việc phê duyệt đồ án quy hoạch chung xây dựng xã Nghiên Loan đến năm 2037</t>
  </si>
  <si>
    <t>QĐ số 3903/QĐ-UBND ngày 21/12/2023của UBND huyện Pác Nặm về việc phê duyệt đồ án quy hoạch chung xây dựng xã Nghiên Loan đến năm 2038</t>
  </si>
  <si>
    <t>QĐ số 3903/QĐ-UBND ngày 21/12/2023của UBND huyện Pác Nặm về việc phê duyệt đồ án quy hoạch chung xây dựng xã Nghiên Loan đến năm 2039</t>
  </si>
  <si>
    <t xml:space="preserve">Đường từ Nà Lại vào đến Khuổi Cam </t>
  </si>
  <si>
    <t xml:space="preserve">Đường từ Thôm Thốc đến Nà Lồm </t>
  </si>
  <si>
    <t>Đường từ cầu Vằng Mèo đến Khuổi Pang</t>
  </si>
  <si>
    <t>Đường từ Slam Kha đến cống Nà Cọ</t>
  </si>
  <si>
    <t xml:space="preserve">Đường Nà Đon đến Cốc Sáng </t>
  </si>
  <si>
    <t>Đường Nà Cọ đến Nà Cà</t>
  </si>
  <si>
    <t xml:space="preserve">Đường 258b - Nà Slỉ </t>
  </si>
  <si>
    <t>Phục vụ nhu cầu đi lại để ở và sản xuất của 67 hộ dân</t>
  </si>
  <si>
    <t>Mở rộng nền đường; Bê tông đường cấp B và các hạng mục phụ trợ khác chiều dài 1km</t>
  </si>
  <si>
    <t>QĐ số 3902/QĐ-UBND ngày 21/12/2023của UBND huyện Pác Nặm về việc phê duyệt đồ án quy hoạch chung xây dựng xãXuân La đến năm 2033</t>
  </si>
  <si>
    <t>Phục vụ nhu cầu đi lại để ở và sản xuất của 58 hộ dân</t>
  </si>
  <si>
    <t>Phục vụ nhu cầu đi lại để ở và sản xuất của 122 hộ dân</t>
  </si>
  <si>
    <t>Mở rộng nền đường; Bê tông đường cấp B và các hạng mục phụ trợ khác chiều dài 1,5km</t>
  </si>
  <si>
    <t>Phục vụ nhu cầu đi lại để ở và sản xuất của 45 hộ dân</t>
  </si>
  <si>
    <t>Mở rộng nền đường; Bê tông đường cấp B và các hạng mục phụ trợ khác chiều dài 1,2km</t>
  </si>
  <si>
    <t>Bê tông đường cấp C và các hạng mục phụ trợ khác chiều dài 0,8km</t>
  </si>
  <si>
    <t>Phục vụ nhu cầu đi lại để ở và sản xuất của 02 thôn Nặm Lịa và Lủng Muổng</t>
  </si>
  <si>
    <t>Bê tông đường cấp B và các hạng mục phụ trợ khác chiều dài 2,7km</t>
  </si>
  <si>
    <t>Bê tông đường cấp B và các hạng mục phụ trợ khác chiều dài 1km</t>
  </si>
  <si>
    <t>Nội dung 1, 2, 3: Hỗ trợ đất ở, nhà ở, đất sản xuất xã Nghiên Loan</t>
  </si>
  <si>
    <t>Nhằm mục tiêu xóa nhà tạm nhà rột nát nhà ở không đủ điều kiện trên địa bàn xã</t>
  </si>
  <si>
    <t>Hỗ trợ xây mới 137 nhà</t>
  </si>
  <si>
    <t>Giảm thiểu số hộ có nhà ở không đủ tiêu chuẩn</t>
  </si>
  <si>
    <t>Phù hợp quy hoạch trung xây dựng xã</t>
  </si>
  <si>
    <t xml:space="preserve">Đầu tư mở rộng, cải tạo nâng cấp đạt trường chuẩn quốc gia theo chuẩn mới </t>
  </si>
  <si>
    <t>Mở rộng diện tích khoảng 1ha, Xây mới, nâng cấp các phòng bộ môn, xây dựng phòng học nhà 2 tầng; Xây dựng sân chơi, bãi tập.</t>
  </si>
  <si>
    <t>Trường đạt trường chuẩn quốc gia theo chuẩn mới</t>
  </si>
  <si>
    <t>Mở rộng diện tích khoảng 0,5ha, Xây mới, nâng cấp các phòng bộ môn, xây dựng phòng học nhà 2 tầng; Xây dựng sân chơi.</t>
  </si>
  <si>
    <t>Đường Nà Ỏ - Khang Khá</t>
  </si>
  <si>
    <t>Đường Bản Phụ</t>
  </si>
  <si>
    <t>Đập Kênh Nà Slói</t>
  </si>
  <si>
    <t>Đường Khau Nèn Thượng - Khuổi Bung</t>
  </si>
  <si>
    <t>Đường Pác liển - Phja Khao</t>
  </si>
  <si>
    <t>Mở mới Đường Khuổi Bốc- Cốc Pục - Bản Phụ</t>
  </si>
  <si>
    <t xml:space="preserve">đảm bảo tưới tiêu </t>
  </si>
  <si>
    <t xml:space="preserve">là nơi khám chữa bệnh 
của xã </t>
  </si>
  <si>
    <t xml:space="preserve">sửa chữa, nâng cấp các phòng khám chữa bệnh </t>
  </si>
  <si>
    <t xml:space="preserve">đảm bảo cơ sở khám chữa bệnh </t>
  </si>
  <si>
    <t>Đường liên thôn Nà Án đến Khuổi Bốc</t>
  </si>
  <si>
    <t>Đường từ ngã ba trung tâm thôn đến Hua Luồng</t>
  </si>
  <si>
    <t xml:space="preserve">Đường từ đường 258B vào đến Phia Dầu </t>
  </si>
  <si>
    <t>Đường từ Phiêng Coọng Nà Vài đến Nà Tôm</t>
  </si>
  <si>
    <t>Đường Phiêng Coọng đến Lủng  Khoen</t>
  </si>
  <si>
    <t>Đường Cọn Luông - Mùi Trị</t>
  </si>
  <si>
    <t>Đổ bê tông Đường vào nhà văn hóa thôn Bản Nà</t>
  </si>
  <si>
    <t>Đường nội thôn Khuổi Ún, xã Nghiên Loan</t>
  </si>
  <si>
    <t>Đường Kéo Tắm - Khuổi Bốc</t>
  </si>
  <si>
    <t>đảm bảo cho việc đi lại họp thôn</t>
  </si>
  <si>
    <t>đổ bê tông đường cấp B rộng 3m dài khoảng 250m</t>
  </si>
  <si>
    <t>đổ bê tông đường cấp C chiều dài khoảng 1,5km</t>
  </si>
  <si>
    <t>đổ bê tông đường cấp C chiều dài khoảng 500m</t>
  </si>
  <si>
    <t>đổ bê tông đường cấp B rộng 3m</t>
  </si>
  <si>
    <t>QĐ số 3903/QĐ-UBND ngày 21/12/2023 của UBND huyện Pác Nặm về việc phê duyệt đồ án quy hoạch chung xây dựng xã Nghiên Loan đến năm 2031</t>
  </si>
  <si>
    <t>QĐ số 3903/QĐ-UBND ngày 21/12/2023 của UBND huyện Pác Nặm về việc phê duyệt đồ án quy hoạch chung xây dựng xã Nghiên Loan đến năm 2032</t>
  </si>
  <si>
    <t>QĐ số 3903/QĐ-UBND ngày 21/12/2023 của UBND huyện Pác Nặm về việc phê duyệt đồ án quy hoạch chung xây dựng xã Nghiên Loan đến năm 2033</t>
  </si>
  <si>
    <t>Đường từ Thôm Kham đến Lủng Muổng</t>
  </si>
  <si>
    <t>Đường sản xuất Ngảm Nạm</t>
  </si>
  <si>
    <t>Bê tông đường cấp B và các hạng mục phụ trợ khác chiều dài 1,3km</t>
  </si>
  <si>
    <t>Phục vụ nhu cầu đi lại để ở và sản xuất của 69 hộ dân</t>
  </si>
  <si>
    <t>Phục vụ nhu cầu đi lại để ở và sản xuất của 02 thôn Nà Án và Thôm Mèo</t>
  </si>
  <si>
    <t>Bê tông đường cấp B và các hạng mục phụ trợ khác chiều dài 1,5km</t>
  </si>
  <si>
    <t>Thu hồi đất và san gạt mặt bằng khu trung tâm xã tại Thôn Nà Mu</t>
  </si>
  <si>
    <t>Đường Củm Mìa - Củm Pjao</t>
  </si>
  <si>
    <t>Đường Cốc Muồi - Nặm Nhả</t>
  </si>
  <si>
    <t>Đường Tiến Bộ - Vằng Ma</t>
  </si>
  <si>
    <t>Tạo sẵn mặt bằng để đón nguồn lực đầu tư, xây dựng 02 trường (Trường PTDTBT TH&amp;THCS và Trường Mầm non xã An Thắng hiện nay các hạng mục đã xuống cấp, không đảm bảo diện tích, không đủ phòng học, phòng ở bán trú cho học sinh) và xây dựng khu Trung tâm hành chính của xã</t>
  </si>
  <si>
    <t>5ha</t>
  </si>
  <si>
    <t>Tạo điều kiện về mặt bằng để xây dựng 02 trường phục vụ cho việc học tập, ăn, ở của học sinh, giáo viên cũng như xây dựng khu Trung tâm hành chính của xã theo đề án quy hoạch đã được duyệt</t>
  </si>
  <si>
    <t xml:space="preserve">Phù hợp với quy hoạch chung xã An Thắng đến năm 20230, Quyết định số 3905/QĐ-UBND ngày 21/12/2023 của UBND huyện Pác Nặm </t>
  </si>
  <si>
    <t>Hiện nay đang là đường mòn, địa hình đồi núi dốc, người dân đi lại rất khó khăn do vậy cần được quan tâm đầu tư về giao thông</t>
  </si>
  <si>
    <t>Đường cấp B</t>
  </si>
  <si>
    <t>Thuận tiện cho việc vận tải, giao thương hàng hóa, nâng cao đời sống bà con nhân dân, góp phần hoàn thành Tiêu chí số 2 về giao thông của xây dựng NTM</t>
  </si>
  <si>
    <t>Hiện nay là đường đất dài 0,7km, rộng 1,5m, lầy lội vào mùa mưa</t>
  </si>
  <si>
    <t>Mở mới đường cấp B</t>
  </si>
  <si>
    <t>Hiện nay là đường đất dài 1,5km, rộng 2,5m, lầy lội vào mùa mưa</t>
  </si>
  <si>
    <t>Mở rộng thêm mặt đường và đổ bê tông chiều dài 1,5km</t>
  </si>
  <si>
    <t>Thuận tiện cho việc vận tải, giao thương hàng hóa, nâng cao đời sống bà con nhân dân thôn Tiến Bộ và các hộ dân của xóm Pác Cai của xã Phan Thanh của huyện Nguyên Bình, tỉnh Cao bằng, góp phần hoàn thành Tiêu chí số 2 về giao thông của xây dựng NTM</t>
  </si>
  <si>
    <t>Đường liên thôn Khuổi Xỏm - Cốc Muồi - Khuổi Tuốn</t>
  </si>
  <si>
    <t>Đường từ Phiêng Pẻn - đến Phiêng Pẻn Thượng</t>
  </si>
  <si>
    <t>Kênh mương Khuổi Cắt đến xứ đồng Tiến Bộ</t>
  </si>
  <si>
    <t>Phục vụ nhu cầu nước tưới tiêu cho nhân dân yên tâm đầu tư sản xuất, góp phần hoàn thành tiêu chí số 3 về thuỳ lợi</t>
  </si>
  <si>
    <t>Hiện nay kênh đã xuống cấp không bảo đảm phục vụ tưới tiêu sản xuất</t>
  </si>
  <si>
    <t>Xây dựng mới kênh mương dài 1km</t>
  </si>
  <si>
    <t>Nâng cấp đường Phiêng Pẻn đến Khuổi Đù</t>
  </si>
  <si>
    <t>Hiện nay là đường đất dài 2,3km có nền đường rộng 4m, rất lầy rội vào mùa mưa</t>
  </si>
  <si>
    <t>Đổ bê tông chiều dài 2,3km</t>
  </si>
  <si>
    <t>Hiện nay là đường đất dài 2,5km, rộng 2m , lầy lội vào mùa mưa</t>
  </si>
  <si>
    <t>Hệ thống xử lý rác
thải sinh hoạt với công nghệ lò đốt cũ, đã xuống cấp vàkhông  thể khắc phục, sửachữa được</t>
  </si>
  <si>
    <t>Theo đó việc lắp đặt hệ thống lò đốt rác mới có
công nghệ xử lý chất thải đáp ứng yêu cầu về bảo vệ môi trường là một giải pháp
hiệu quả để xử lý rác thải sinh hoạt trên địa bàn.Vì vậy việc đầu tư công trình xây
dựng, lắp đặt thay thế lò đốt rác thải sinh hoạt mới trên địa bàn huyện Pác Nặm là
2
rất cần thiết, góp phần giảm thiểu tác động của rác thải đến môi trường, sức khỏe
con người và kinh tế. Đồng thời còn góp phần thực hiện tốt tiêu chí môi trường
trong xây dựng nông thôn mới, đưa trung tâm xã Bộc Bố trở thành thị trấn theo
Nghị quyết Đại hội đảng bộ huyện lần thứ IV đã đề ra, một đô thị xanh, sạch, đẹp</t>
  </si>
  <si>
    <t>a, San nền:
- Diện tích cần san nền khoảng: 1.000m2.
- Các vị trí đào sâu, đắp cao gia cố để đảm bảo cho công trình.
- Đế móng Lò và hệ thống xử lý khí bằng BTCT khoảng 50m2.
- San gạt sửa Bể sữa vôi (tận dụng bể nước hiện có).
b, Đường vào bãi rác:
- Đầu tư tuyến đường trục chính vào bãi rác đến khu xử lý rác; L=500m.
+ Bề rộng nền đường rộng, Bn=4,8m.
3
+ Mặt đường rộng, Bm= 3m.
+ Lề đường rộng 0,5m.
+ Kết cấu mặt đường bằng bê tông xi măng.
- Lắp đặt hàng rào bằng hệ thống thép gai: L= 2.000m.
- Lắp đặt Cổng: L= 5,5m.
- Rãnh thu nước mưa: 200m
c, Nhà tập kết phân loại rác: 200m2
- Xây lắp kết cấu bằng Khung sắt, mái tôn.
- Kết cầu nền bằng bê tông xi măng.
- Mố néo cố định ống khói bằng thép 3 cái.
d, Nhà điều hành: 50m2
- Xây lắp kết cấu bằng Khung sắt, mái tôn.
- Kết cầu nền bằng bê tông xi măng
e, Lắp đặt thiết bị Lò đốt rác: Xây lắp với diện tích 200m2, Công nghệ Lò đốt
rác T-TECH, công suất xử lý 400kg/h.
- Các chỉ tiêu kỹ thuật khi lựa chọn thiết bị Lò đốt rác sinh hoạt</t>
  </si>
  <si>
    <t xml:space="preserve">Tổng quỹ đất dự kiến cần lập quy hoạch tổng mặt bằng các trường học:
253.126,7m2 + 73.120,1m.2 =326.246,8 m2 </t>
  </si>
  <si>
    <t xml:space="preserve">Quy hoạch tổng mặt bằng các trường học trên địa bàn huyện Pác Nặm </t>
  </si>
  <si>
    <t>Để đảm bảo phát triển lâu dài, đáp ứng được yêu cầu sử dụng trong tương lai,
nhằm định hướng việc đầu tư xây dựng, từng bước cải tạo chỉnh trang cho phù hợp
với quy định, đảm bảo hài hòa, khoa học về không gian kiến trúc cảnh quan, hợp lý
trong sử dụng cơ sở vật chất đối với các cơ sở giáo dục trên địa bàn huyện đáp ứng
về điều kiện phục vụ công tác dạy và học, đáp tiêu chuẩn về cơ sở vật chất tối thiểu
theo Thông tư số 13/2020/TT-BGDĐT của Bộ Giáo dục và Đào cũng như đáp ứng
các tiêu chí để đạt chuẩn quốc gia theo kế hoạch của tỉnh và UBND huyện</t>
  </si>
  <si>
    <t>Huyện Pác Nặm hiện nay có 31 trường học, cơ sở giáo dục từ cấp học mầm
non đến cấp Trung học cơ sở (chỉ tính các điểm trường chính).
Đến nay, đã có 09/10 xã được lập và phê duyệt đồ án quy hoạch chung xây
dựng xã (01 xã Cổ Linh đang tổ chức lập); các đồ án quy hoạch đã có quy hoạch vị
trí các trường học trên địa bàn huyện. Tuy nhiên, các trường học chưa có bản vẽ
quy hoạch tổng mặt bằng hay quy hoạch chi tiết được cấp có thẩm quyền phê duyệt
để định hướng quy hoạch bài bản, khoa học có tính kế thừa cũng như phát triển về
lâu dà</t>
  </si>
  <si>
    <t>Hiện nay ban chỉ huy quân sự các xã  chưa có trụ sở phục vụ riêng công tác đặc thù ngành</t>
  </si>
  <si>
    <t>thu hồi đất và xây dựng 10 trụ sở ban chỉ huy quân sự xã</t>
  </si>
  <si>
    <t>đáp ứng hiệu quả trong công công tác quốc phòng địa phương</t>
  </si>
  <si>
    <t>Đường liên thôn Tân Hợi -  Vằng Coọng</t>
  </si>
  <si>
    <t>Phù hợp quy hoạch chung xây dựng xã Công Bằng số 3979/QĐ-UBND ngày 28/12/2023 của UBND huyện Pác Nặm.</t>
  </si>
  <si>
    <t>Xây dựng hướng tới đạt chuẩn theo từng giai đoạn</t>
  </si>
  <si>
    <t>Đầu tư xây mới (Đầy đủ các hạng mục theo trường Mân non đạt chuẩn); Nhà vệ sinh (điểm trường Nặm Sai); Sửa chứa, cải tạo phòng học + nhà ăn (điểm trường Nà Mặn)</t>
  </si>
  <si>
    <t>Đầu tư xây dựng hoàn thiện cơ sở vật chất đáp ứng nhu học học tập, làm việc của giáo viên và học sinh, đảm bảo các điều kiện cần và đủ cho mục tiêu đạt tiêu chí trường chuẩn theo quy định tại TT13/TT-BGD ngày 26/5/2020 của Bộ Giáo dục và Đào tạo</t>
  </si>
  <si>
    <t>Nhà bán trú (16 phòng); Xây dựng khuôn viên, thư viện xanh và một số hạng mục phụ trợ (điểm trường chính); Sửa chữa nhà lớp học cũ và xây mới 02 phòng học (Tại điểm trường Nà Mặn); Xây dựng tường rào và cổng (điểm trường Nà Mặn); Xây dựng 01 nhà vệ sinh (tại điểm trường Cốc Nọt, Khên Lền)</t>
  </si>
  <si>
    <t>Phòng Truyền thống + Đoàn đội; Nhà bán trú (05 phòng); Cải tạo nhà hiệu bộ; Mở rộng nhà ăn; Kè ốp mái + lan can sân khu nhà ăn</t>
  </si>
  <si>
    <t xml:space="preserve">Tổng cộng </t>
  </si>
  <si>
    <t>Đảm bảo điều kiện cơ sở vật chất, phục vụ cho nhu cầu thiết thực, cấp 
thiết của học viên, giảng viên khi tham gia học tập, giảng dạy tại trung tâm 
chính trị, nâng cao chất lượng đào tạo, bồi dưỡng cho Trung tâm.</t>
  </si>
  <si>
    <t>Xây dựng mới hội trường, cải tạo nâng cấp các phòng làm việc, các phòng chức năng và các hạng mục phụ trợ khác</t>
  </si>
  <si>
    <t>Lĩnh vực giao thông</t>
  </si>
  <si>
    <t>Lĩnh vực giáo dục</t>
  </si>
  <si>
    <t>c</t>
  </si>
  <si>
    <t>Lĩnh vực thủy lợi</t>
  </si>
  <si>
    <t>Lĩnh vực công thương</t>
  </si>
  <si>
    <t>Linh vực giao thông</t>
  </si>
  <si>
    <t>d</t>
  </si>
  <si>
    <t>e</t>
  </si>
  <si>
    <t>Lĩnh vực quy hoạch</t>
  </si>
  <si>
    <t>Lĩnh vực môi trường</t>
  </si>
  <si>
    <t>Lĩnh vực văn hóa</t>
  </si>
  <si>
    <t>lĩnh vực sự nghiệp kinh tế và dịch vụ khác</t>
  </si>
  <si>
    <t>Lĩnh vực y tế</t>
  </si>
  <si>
    <t>f</t>
  </si>
  <si>
    <t>g</t>
  </si>
  <si>
    <t>Đường Tân Hợi - Nà Buốc</t>
  </si>
  <si>
    <t>Hiện nay tuyến đường đã xuống cấp và tuyến đường là tuyến đường liên huyện duy nhất trên địa bàn tỉnh chưa đạt quy mô cấp III miền núi nhiều đoạn tuyến còn nhiều đèo dốc gây khó khăn cho đi lại</t>
  </si>
  <si>
    <t xml:space="preserve">quy mô cấp III miền núi chiều dài tuyến trên 55 km </t>
  </si>
  <si>
    <t>Miếu thờ Bó Lục, thôn Nà Coóc, xã Bộc Bố là điểm tâm linh của người dân xã Bộc Bố và các đại phương lân cận miếu thờ hiện tại chưa được đầu tư theo tiêu chuẩn kỹ thật do vậy không gian không đảm bảo</t>
  </si>
  <si>
    <t>Cải tạo nâng cấp Miếu thờ Bó Lục, thôn Nà Coóc, xã Bộc Bố đảm bảo theo tiêu chuẩn</t>
  </si>
  <si>
    <t>Đáp ứng nhu cầu văn hóa tâm linh của đại phương</t>
  </si>
  <si>
    <t>Xây dựng trường PTDTBT Tiểu học và Trung học cơ sở xã An Thắng</t>
  </si>
  <si>
    <t>Xây dựng mới các phòng học phòng chức năng, nhà hiệu bộ nhà bán trú và các hạng mục phụ trợ khác</t>
  </si>
  <si>
    <t xml:space="preserve">Trường đã được đầu tư từ giai đoạn trước các hạng mụcd dều đã xuống cấp  </t>
  </si>
  <si>
    <t>Đường Nghiên Loan - Cao Minh</t>
  </si>
  <si>
    <t>Đường Nghiên Loan - Phan Thanh (tỉnh Cao Bằng)</t>
  </si>
  <si>
    <t>Đường từ An Thắng, Nghiên Loan - Mai Long - Chợ Bằng Thành</t>
  </si>
  <si>
    <t>Đường Nghiên Loan - Thượng Giáo</t>
  </si>
  <si>
    <t>Kết nối xã Nghiên Loan với xã Cao Minh, đảm bảo đi lại thuận tiện của nhân dân 02 xã và khu vực, kết nối giao thương hàng hóa đặc biệt là Chợ Bò xã Nghiên Loan nhằm thúc đấy phát triển kinh tế - xã hội của 02 địa phương và của khu vực (kết nối với đường tỉnh 258B)</t>
  </si>
  <si>
    <t>Kết nối xã Nghiên Loan với xã Phan Thanh (tỉnh Cao Bằng), kết nối giao thương hàng hóa, phát triển du lịch, thúc đấy phát triển kinh tế - xã hội của 02 địa phương của 02 tỉnh (Dự án đi qua khu vực Đồi Sim (An Thắng) và Hang Pác Ả (xã Phan Thanh)).</t>
  </si>
  <si>
    <t>Kết nôi xã Nghiên Loan (mới) với xã Bằng Thành, đảm bảo đi lại và giao thương hàng hóa, thúc đẩy phát triển du lịch của nhân dân 02 xã và của khu vực</t>
  </si>
  <si>
    <t>Kết nối xã Nghiên Loan với xã Thượng Giáo, đảm bảo đi lại thuận tiện của nhân dân 02 xã và khu vực, kết nối giao thương hàng hóa đặc biệt là Chợ Bò xã Nghiên Loan nhằm thúc đấy phát triển kinh tế - xã hội của 02 địa phương và của khu vực (kết nối với đường tỉnh 258B với QL.279)</t>
  </si>
  <si>
    <t xml:space="preserve">Đường cấp V miền núi,  dài 13,5km nền đường rộng 6,5m, mặt đường rộng 3,5m, lề rộng 2x1,5m (trong đó lề gia cố rộng 2x1m đồng nhất với kết cầu áo đường), mặt đường láng nhựa tiêu chuẩn 4,5Kg/m2 trên lớp móng CPĐD hoặc dá dăm tiêu chuẩn </t>
  </si>
  <si>
    <t>Đường cấp V miền núi  dài 17km, nền đường rộng 6,5m, mặt đường rộng 3,5m, lề rộng 2x1,5m (trong đó lề gia cố rộng 2x1m đồng nhất với kết cầu áo đường), mặt đường láng nhựa tiêu chuẩn 4,5Kg/m2 trên lớp móng CPĐD hoặc dá dăm tiêu chuẩn</t>
  </si>
  <si>
    <t>Đường cấp V miền núi  dài 10,3km, nền đường rộng 6,5m, mặt đường rộng 3,5m, lề rộng 2x1,5m (trong đó lề gia cố rộng 2x1m đồng nhất với kết cầu áo đường), mặt đường láng nhựa tiêu chuẩn 4,5Kg/m2 trên lớp móng CPĐD hoặc dá dăm tiêu chuẩn</t>
  </si>
  <si>
    <t>Đường cấp Cấp V miền núi  dài 8km, nền đường rộng 6,5m, mặt đường rộng 3,5m, lề rộng 2x1,5m (trong đó lề gia cố rộng 2x1m đồng nhất với kết cầu áo đường), mặt đường láng nhựa tiêu chuẩn 4,5Kg/m2 trên lớp móng CPĐD hoặc dá dăm tiêu chuẩn</t>
  </si>
  <si>
    <t>Đường tránh ĐT.258B qua Bản Nà, xã Nghiên Loan</t>
  </si>
  <si>
    <t>Đường Bản Nà - Chợ Bò, xã Nghiên Loan</t>
  </si>
  <si>
    <t>Tổ chức lại giao thông ĐT.258B đoạn qua khu dân cư Bản Nà (hiện tại dân cư đông đúc và lấn chiếm hành lang ATĐB, mặt đường nhỏ hẹp gây mất an toàn giao thông), tạo ra không gian phát triển mới cho khu vực phía nam thuộc xã Nghiên Loan</t>
  </si>
  <si>
    <t>Tổ chức lại giao thông ĐT.258B đoạn qua khu trung tâm xã (hiện tại dân cư đông đúc và lấn chiếm hành lang ATĐB, mặt đường nhỏ hẹp gây mất an toàn giao thông), tạo ra không gian phát triển mới cho khu vực Chợ Bò xã Nghiên Loan</t>
  </si>
  <si>
    <t>Cải tạo, nâng cấp tuyến đường đạt tiêu chuẩn  đường cấp V miền núi, nâng cấp hệ thống cống rãnh và các hạng mục phụ trợ  dài 2,25 km</t>
  </si>
  <si>
    <t>Đường cấp V miền núi dài 2,25km, nền đường rộng 6,5m, mặt đường rộng 3,5m, lề rộng 2x1,5m (trong đó lề gia cố rộng 2x1m đồng nhất với kết cầu áo đường), mặt đường láng nhựa tiêu chuẩn 4,5Kg/m2 trên lớp móng CPĐD hoặc dá dăm tiêu chuẩn; xây dựng 01 cầu dầm bản BTCT DƯL móng cọc BTCT, tải trọng HL93 chiều dài nhịp 15m &lt; L &lt;24m; xây dựng 01 cầu bản mố nhẹ, móng nông tải trọng HL93, chiều dài nhịp L=9m</t>
  </si>
  <si>
    <t>Đường cấp V miền núi dài 2,25km, nền đường rộng 6,5m, mặt đường rộng 3,5m, lề rộng 2x1,5m (trong đó lề gia cố rộng 2x1m đồng nhất với kết cầu áo đường), mặt đường láng nhựa tiêu chuẩn 4,5Kg/m2 trên lớp móng CPĐD hoặc dá dăm tiêu chuẩn; xây dựng 01 cầu dầm bản BTCT DƯL móng cọc BTCT, tải trọng HL93 chiều dài nhịp 15m &lt; L &lt;24m;</t>
  </si>
  <si>
    <t xml:space="preserve">Trụ sở Đảng ủy-HĐND-UBND-UBMTTQVN xã Nghiên Loan </t>
  </si>
  <si>
    <t>Nhà văn hóa, khu thể thao xã Nghiên Loan</t>
  </si>
  <si>
    <t>Đầu tư xây dựng khu du lịch dịch vụ lưu trú homstay ở khu vực Thôm Mèo</t>
  </si>
  <si>
    <t>Xây dựng khu vực tập trung rác thải sinh hoạt trên địa bàn xã Nghiên Loan</t>
  </si>
  <si>
    <t>Đầu tư các hạng mục phát triển khu du lịch sinh thái cộng đồng đồi sim xã An Thắng</t>
  </si>
  <si>
    <t>Xây mới công trình cấp nước sinh hoạt tập trung</t>
  </si>
  <si>
    <t>Nhà bán trú, nhà ăn, nhà đa năng và các hạng mục phụ trợ trường PTDTBT THCS Nghiên Loan</t>
  </si>
  <si>
    <t>Trường mầm non Nghiên Loan I</t>
  </si>
  <si>
    <t>Trường PTDTBT TH Nghiên Loan II</t>
  </si>
  <si>
    <t>Trường mầm non Nghiên Loan II</t>
  </si>
  <si>
    <t>Trường mầm non An Thắng</t>
  </si>
  <si>
    <t>Xây dựng Chợ bò xã Nghiên Loan</t>
  </si>
  <si>
    <t>Kè chống sạt lở đất nông nghiệp các khu vực suối xã Nghiên Loan</t>
  </si>
  <si>
    <t>Nâng cấp trạm y tế xã Nghiên Loan</t>
  </si>
  <si>
    <t>Trong đó: Vốn</t>
  </si>
  <si>
    <t>QĐ Chủ trương đầu tư/QĐ phê duyệt dự án/QĐ phê duyệt quyết toán/Tổng mức đầu tư dự kiến</t>
  </si>
  <si>
    <t>Lũy kế dự kiến vốn bố trí từ khởi công đến hết năm 2025</t>
  </si>
  <si>
    <t>Số, ngày, tháng, năm</t>
  </si>
  <si>
    <t>Tổng số (tất cả các nguồn vốn)</t>
  </si>
  <si>
    <t>Trong đó thu hồi vốn ứng trước</t>
  </si>
  <si>
    <t>Trong đó: vốn ngân sách địa phương</t>
  </si>
  <si>
    <t>Dự kiến nhu cầu kế hoạch đầu tư công trung hạn giai đoạn 2026-2030</t>
  </si>
  <si>
    <t>Dự kiến nhu cầu kế hoạch đầu tư công năm 2026</t>
  </si>
  <si>
    <t>Danh mục dự án/Chương trình</t>
  </si>
  <si>
    <t>DỰ KIẾN KẾ HOẠCH ĐẦU TƯ CÔNG TRUNG HẠN GIAI ĐOẠN 2026-2030 VÀ NĂM 2026 XÃ NGHIÊN LOAN</t>
  </si>
  <si>
    <t>Xây dựng trường dân tộc nội trú liên cấp xã Nghiên Loan</t>
  </si>
  <si>
    <t>Lĩnh vực Hoạt động của các cơ quan quản lý nhà nước, đơn vị sự nghiệp công lập, tổ chức chính trị và các tổ chức chính trị - xã hội</t>
  </si>
  <si>
    <t xml:space="preserve">Xây dựng nhà văn hóa, nhà sinh hoạt cộng đồng các thôn trên địa bàn xã </t>
  </si>
  <si>
    <t>Chưa xác định được số thôn do năm 2026 mới triển khai đề án sát nhập thôn trên địa bàn xã ước mỗi thôn khoảng 2.000 triệu đồng</t>
  </si>
  <si>
    <t>Dự án cấp điện nông thôn xã Nghiên Loan</t>
  </si>
  <si>
    <t>Nâng cấp đường tỉnh ĐT.258B đoạn từ xã Chợ Rã đi xã Bằng Thành qua xã Nghiên Loan kết nối đường Quốc lộ QL34</t>
  </si>
  <si>
    <t xml:space="preserve"> Sửa chữa, mở rộng chợ bò xã Nghiên Loan, huyện Pác Nặm</t>
  </si>
  <si>
    <t>số 28/NQ-HĐND ngày 19/12/2023; số 1270/QĐ-UBND ngày 17/6/2024;</t>
  </si>
  <si>
    <t>Trả nợ quyết toán do chưa bố trí đủ kế hoạch vốn</t>
  </si>
  <si>
    <t>Nguồn vốn Chương trình mục tiêu quốc gia</t>
  </si>
  <si>
    <t xml:space="preserve">Đường Khuổi Xỏm Hạ - Khuổi Làng Thượng </t>
  </si>
  <si>
    <t xml:space="preserve">Nâng cấp Đường nội đồng Nà Hin - Nà Buốc - Thôm Lây </t>
  </si>
  <si>
    <t>Nâng cấp đường Khâu Lồm - Khuổi Tuốn</t>
  </si>
  <si>
    <t xml:space="preserve">Bố trí dân cư tập trung vùng nguy cơ sạt lở cao khu vực Khuổi Bốc, thôn Nặm Vằm, xã Nghiên Loan </t>
  </si>
  <si>
    <t xml:space="preserve">Bố trí dân cư tập trung vùng nguy cơ sạt lở cao khu vực thôn Tân Hợi, xã Nghiên Loan </t>
  </si>
  <si>
    <t>Đường nội thôn Nà Tàu- Chợ Bò-Khuổi Va</t>
  </si>
  <si>
    <t>Trường Tiểu học Xuân La</t>
  </si>
  <si>
    <t>Trường Trung học cơ sở Xuân La</t>
  </si>
  <si>
    <t>Trường PTDTBT TH Nghiên Loan I Đạt chuẩn hạng mục nhà bán trú và các hạng mục phụ trợ</t>
  </si>
  <si>
    <t>xây dựng trường mới</t>
  </si>
  <si>
    <t>sửa chữa cải tạo lại trụ sở xã An Thắng cũ</t>
  </si>
  <si>
    <t>Mở rộng và xây các hạng mục cần thiết</t>
  </si>
  <si>
    <t>xây dựng và mở rộng lên khu vực trường Mầm non Nghiên Loan I</t>
  </si>
  <si>
    <t>Nhà bán trú hiện tại chứ đáp ứng quy mô và còn thiếu các hạng mục khác</t>
  </si>
  <si>
    <t>Xây dựng trường mới</t>
  </si>
  <si>
    <t>Xây dựng hạng mục phòng chống sạt lở taluy dương và các hạng mục cần thiết khác</t>
  </si>
  <si>
    <t>Trường mầm non Xuân La</t>
  </si>
  <si>
    <t>Sửa chữa, cải tạo các hạng mục tại trường chính và các điểm trường</t>
  </si>
  <si>
    <t>Xây dựng nhà hiệu bộ, các phòng học chức năng và các hạng mục phụ trợ khác</t>
  </si>
  <si>
    <t>Dự kiến đề án chuyển mô hình trạm y tế trực thuộc UBND xã và nâng cấp quy mô khám chữa bệnh</t>
  </si>
  <si>
    <t xml:space="preserve">Đề xuất tỉnh làm chủ đầu tư (dự án đã được đề xuất trong nội dung làm việc với Ban thường vụ Tỉnh ủy) </t>
  </si>
  <si>
    <t>Đường Lâm Nghiệp Khuổi Ún - Khâu Tậu</t>
  </si>
  <si>
    <t>Dốc Lủng Muổng</t>
  </si>
  <si>
    <t>Đường sản xuất Nà Cọ - Nà Cà</t>
  </si>
  <si>
    <t>Đường sản xuất Thôm Kham</t>
  </si>
  <si>
    <t xml:space="preserve"> Đường Khuổi Làng Thượng - Mùi Trị</t>
  </si>
  <si>
    <t>Sửa chữa, cải tạo, nâng cấp hệ thống kênh mương mương phục vụ sản xuất xã Nghiên Loan</t>
  </si>
  <si>
    <t>UBND xã đang rà soát nhu cầu toàn xã</t>
  </si>
  <si>
    <t>Đề xuất tỉnh làm chủ đầu tư</t>
  </si>
  <si>
    <t xml:space="preserve">Dự án trọng tâm xã đã đề xuất BTV tỉnh ủy </t>
  </si>
  <si>
    <t>(Kèm theo Tờ trình số 40/TTr-UBND ngày 12 tháng 11 năm 2025 của UBND xã Nghiên Loan)</t>
  </si>
  <si>
    <t>Nâng cấp đường tỉnh ĐT.258B (Km55+00-Km65+450)</t>
  </si>
  <si>
    <t>DỰ KIẾN KẾ HOẠCH ĐẦU TƯ CÔNG TRUNG HẠN GIAI ĐOẠN 2026-2030 VÀ NĂM 2026 XÃ CAO MINH</t>
  </si>
  <si>
    <t>Đường Công Bằng - Yên Thổ</t>
  </si>
  <si>
    <t>Đường Nà Quạng – Búp Nhùng</t>
  </si>
  <si>
    <t>Xây dựng và Nâng cấp các trường học đạt chuẩn quốc gia trên địa bàn xã</t>
  </si>
  <si>
    <t>Hồ chứa nước thôn Bản Sáng</t>
  </si>
  <si>
    <t>Cải tạo, nâng cấp tuyến đường Cao Minh- Bằng Thành</t>
  </si>
  <si>
    <t>Cải tạo, nâng cấp đường Lủng Phặc-Phiêng Muồi, thôn Nặm Cáp</t>
  </si>
  <si>
    <t>Xã làm chủ đầu tư</t>
  </si>
  <si>
    <t>Lĩnh vực văn hóa thể thao</t>
  </si>
  <si>
    <t>Nhà tập luyện và thi đấu đa năng xã Cao Minh</t>
  </si>
  <si>
    <t>Sân thể thao xã Cao Minh</t>
  </si>
  <si>
    <t>Trụ sở Đảng ủy-HĐND-UBND-UBMTTQVN xã Cao Minh</t>
  </si>
  <si>
    <t>Trung tâm hành chính công xã Cao Minh</t>
  </si>
  <si>
    <t>Trụ sở CSPCCC&amp;CHCN xã Cao Minh</t>
  </si>
  <si>
    <t>Dự án cấp điện nông thôn xã Cao Minh</t>
  </si>
  <si>
    <t>Xây dựng chợ Cổ Linh</t>
  </si>
  <si>
    <t>Nâng cấp, mở rộng chợ Công Bằng</t>
  </si>
  <si>
    <t>Đường tránh 258B từ Phiêng Puốc - Đuông Nưa</t>
  </si>
  <si>
    <t>Đường tránh 258B thôn Bản Sáng (trung tâm xã Cao Minh).</t>
  </si>
  <si>
    <t xml:space="preserve">Đường Bản Sáng- Phiêng Ca kết nối Khuổi Bốc- Khuổi Khỉ xã Nghiên Loan. </t>
  </si>
  <si>
    <t>Đường Đuông Nưa- Nà Mạ- Nà Phai</t>
  </si>
  <si>
    <t>Mở mới Đường liên thôn Lủng Vài - Mù Là thôn Lủng Phặc</t>
  </si>
  <si>
    <t>Kè chống sói lở + đường xứ đồng Nà Tổng, xã Cao Minh</t>
  </si>
  <si>
    <t>Kè chống sói lở xứ đồng Nà Mặn, xã Cao Minh</t>
  </si>
  <si>
    <t>Phát triển khu du lịch cộng đồng, văn hóa và du lịch lễ hội Mù Là</t>
  </si>
  <si>
    <t>Nhà văn hóa xã Cao Minh</t>
  </si>
  <si>
    <t>Nhà văn hóa thiếu nhi xã Cao Minh</t>
  </si>
  <si>
    <t>Lập quy hoạch chi tiết các điểm dân cư nông thôn trên địa bàn xã</t>
  </si>
  <si>
    <t>Trường Mầm non Cổ Linh</t>
  </si>
  <si>
    <t xml:space="preserve">Nâng cấp đường Công Bằng – Thượng Giáp </t>
  </si>
  <si>
    <t>Trung tâm dịch vụ tổng hợp xã Cao Minh</t>
  </si>
  <si>
    <t>Trường Mầm non Cao Tân</t>
  </si>
  <si>
    <t>Bãi chứa rác thải + Hệ thống xử lý rác xã Cao Minh.</t>
  </si>
  <si>
    <t>Nhà máy + hệ thống xử lý nước thải trung tâm xã Cao Minh</t>
  </si>
  <si>
    <t>h</t>
  </si>
  <si>
    <t>Xây dựng trường dân tộc nội trú liên cấp xã Cao Minh</t>
  </si>
  <si>
    <t>Hạ tầng trung tâm xã Cao Minh (hạ tầng đường trung tâm+ cấp thoát nước+ chiếu sáng)</t>
  </si>
  <si>
    <t>Hạ tầng khu dân cư Kéo Sáng</t>
  </si>
  <si>
    <t>i</t>
  </si>
  <si>
    <t>Trụ sở ban chỉ huy quân sự xã</t>
  </si>
  <si>
    <t>Lĩnh vực sự nghiệp kinh tế và dịch vụ khác</t>
  </si>
  <si>
    <t>Quy hoạch tổng mặt bằng các trường học trên địa bàn xã</t>
  </si>
  <si>
    <t>Quy hoạch chung xây dựng xã Cao Minh, tỉnh Thái Nguyên đến năm 2045</t>
  </si>
  <si>
    <t>Quy hoạch chi tiết khu Mù Là</t>
  </si>
  <si>
    <t>Nội dung 1, 2, 3: Hỗ trợ đất ở, nhà ở, đất sản xuất xã Cao Minh</t>
  </si>
  <si>
    <t>Cấp nước sinh hoạt Pác Cáp</t>
  </si>
  <si>
    <t>Cấp nước sinh hoạt Bản Sáng 2</t>
  </si>
  <si>
    <t>Duy tu, sửa chữa nước sinh hoạt Lủng Nghè</t>
  </si>
  <si>
    <t>Sửa chữa nước sinh hoạt thôn Nặm Ún (thôn Đuông Nưa-Nà Quạng)</t>
  </si>
  <si>
    <t>Nước sinh hoạt thôn Thôm Niêng</t>
  </si>
  <si>
    <t>Chưa xác định được số thôn do năm 2026 mới triển khai đề án sát nhập thôn trên địa bàn xã</t>
  </si>
  <si>
    <t>Đường Nà Pết – Bản Pjao</t>
  </si>
  <si>
    <t xml:space="preserve">Nâng cấp đường Phja Bây - Phja Sáng </t>
  </si>
  <si>
    <t xml:space="preserve">Đường Lủng Phặc -Cốc Lùng </t>
  </si>
  <si>
    <t>Đường liên thôn Cốc Mjừ - Nà Chảo thôn Trung Hòa</t>
  </si>
  <si>
    <t>Đường Phja Cháo - Lủng Duốc</t>
  </si>
  <si>
    <t xml:space="preserve">Đường Pù Pềnh - Cốc Nọt </t>
  </si>
  <si>
    <t xml:space="preserve">Đường Phiêng Muồi - Ngảm Sliểu </t>
  </si>
  <si>
    <t xml:space="preserve">Đường Nặm Sai - Thôm Tăng </t>
  </si>
  <si>
    <t>Đường sản xuất Nà Mùn thôn Nặm Sai</t>
  </si>
  <si>
    <t xml:space="preserve">Đường sản xuất Nà Tậu - Tạng Doảng </t>
  </si>
  <si>
    <t>Cầu Vằng Cả</t>
  </si>
  <si>
    <t>Đường sản xuất Khên Lền - Thăm Bân</t>
  </si>
  <si>
    <t>Đường nội thôn Cốc Nọt - Khuổi Cáp - Lủng Quảng km</t>
  </si>
  <si>
    <t>Nâng cấp đường Nặm Sai - Khên Lền</t>
  </si>
  <si>
    <t>Nâng cấp đường 258B- Thôm Niêng</t>
  </si>
  <si>
    <t xml:space="preserve">Đường Phiêng Puốc - Mạ Khao </t>
  </si>
  <si>
    <t>Đường Lủng Pạp - Tọt Còn (xã Cao Thượng huyên Ba Bể)</t>
  </si>
  <si>
    <t xml:space="preserve">Mở mới đường tránh Chợ Nà Cà </t>
  </si>
  <si>
    <t xml:space="preserve">Nâng cấp đường Bản Cảm Lủng Vài   </t>
  </si>
  <si>
    <t xml:space="preserve">Đường Nà Chảng - Nặm Đăm </t>
  </si>
  <si>
    <t xml:space="preserve">Nâng cấp đường  Thôm Tòng - Thôm Niêng </t>
  </si>
  <si>
    <t xml:space="preserve">Đường Pù Quang-Phja Bây </t>
  </si>
  <si>
    <t>Cầu Khắp Khính - Phja Mạ</t>
  </si>
  <si>
    <t xml:space="preserve">Đường sản xuất Thôm Tăng - Cốc Nọt </t>
  </si>
  <si>
    <t xml:space="preserve">Đường liên khu sản xuất Khuổi Cáp - Tạng Lầu </t>
  </si>
  <si>
    <t xml:space="preserve">Đường sản xuất Pác Cáp - Nà Cừ - Lủng Vài </t>
  </si>
  <si>
    <t>Mở rộng Khu thể thao thôn Hưng Thịnh</t>
  </si>
  <si>
    <t>Cầu Nà Tổng</t>
  </si>
  <si>
    <t>Đường sản xuất thôn Phiêng Luông - Tàng Tẳng - Pác Khoang L=1 km</t>
  </si>
  <si>
    <t>Nâng cấp cầu Cốc Mjừ</t>
  </si>
  <si>
    <t>Đường sản xuất thôn Phiêng Luông - Áng Luồng</t>
  </si>
  <si>
    <t>Đường sản xuất Nặm Sai - Tạng Lầu</t>
  </si>
  <si>
    <t>Nâng cấp đường Cốc Lải - Ta Đào</t>
  </si>
  <si>
    <t>Nâng cấp đường Nà Lài – Lủng Pạp</t>
  </si>
  <si>
    <t xml:space="preserve">Nâng cấp đường Khuổi Trà Nà Nèn  </t>
  </si>
  <si>
    <t xml:space="preserve">Đường nội thôn Khên Lền </t>
  </si>
  <si>
    <t>Đập, Kênh mương Nà Kiện</t>
  </si>
  <si>
    <t>Trường Mầm non Công Bằng</t>
  </si>
  <si>
    <t>Trường PTDTBT Tiểu học Công Bằng</t>
  </si>
  <si>
    <t>Trường PTDTBT THCS Công Bằng</t>
  </si>
  <si>
    <t>Đường Phiêng Há (Chẻ Pang)- Bó Khiếu</t>
  </si>
  <si>
    <t>Đường vào khu sản xuất Há Dùa</t>
  </si>
  <si>
    <t xml:space="preserve">Đập Nà Lía (thôn Nà Quạng) </t>
  </si>
  <si>
    <t>Đập kênh Slam Myàng</t>
  </si>
  <si>
    <t>Cầu Pác Tạc Nặm Sai</t>
  </si>
  <si>
    <t>Đường điểm trường Pù Lườn- Nặm Đăm</t>
  </si>
  <si>
    <t>1,7km, có mặt</t>
  </si>
  <si>
    <t>1,3km</t>
  </si>
  <si>
    <t>1km, có mặt</t>
  </si>
  <si>
    <t>Nâng cấp trạm y tế Cổ Linh</t>
  </si>
  <si>
    <t>Nâng cấp quy mô đảm bảo theo tiêu chuẩn mới của Bộ Y tế đáp ứng nhu cầu khám chữa bệnh</t>
  </si>
  <si>
    <t>Nâng cấp, mở rộng đáp ứng quy mô trường chuẩn quốc gia</t>
  </si>
  <si>
    <t>Bổ sung các hạng mục đáp ứng trường chuẩn quốc gia</t>
  </si>
  <si>
    <t>1500m</t>
  </si>
  <si>
    <t>1,2km</t>
  </si>
  <si>
    <t>Đường từ 258B - Pù Mỏ thôn Khuổi Trà</t>
  </si>
  <si>
    <t>258B đi vào Thôm Tòong thôn Khuổi Trà</t>
  </si>
  <si>
    <t>1,5km</t>
  </si>
  <si>
    <t>Cầu xứ đồng Nả Tảng</t>
  </si>
  <si>
    <t>0,45km</t>
  </si>
  <si>
    <t>0,2km</t>
  </si>
  <si>
    <t xml:space="preserve">Bổ sung </t>
  </si>
  <si>
    <t>Bổ sung</t>
  </si>
  <si>
    <t>Lĩnh vực hạ tầng kỹ thuật</t>
  </si>
  <si>
    <t>Nâng cấp, sửa chữa Trụ sở UBND xã Cổ Linh (cũ) cải tạo thành trụ sở đơn vị sự nghiệp khác</t>
  </si>
  <si>
    <t>Khu dân cư Nà Nèn</t>
  </si>
  <si>
    <t>Khu dân cư Thôm Khoang</t>
  </si>
  <si>
    <t>Nguồn chi đầu tư từ nguồn vốn XDCB tập trung</t>
  </si>
  <si>
    <t xml:space="preserve">Xây dựng nhà văn hóa các thôn trên địa bàn xã </t>
  </si>
  <si>
    <t>Đường Pù Lườn - Chẻ Pang</t>
  </si>
  <si>
    <t>IV</t>
  </si>
  <si>
    <t>Nguồn chi đầu tư từ nguồn thu tiền sử dụng đất</t>
  </si>
  <si>
    <t>Linh vực văn hóa</t>
  </si>
  <si>
    <t>Đường Bản Sáng- Phja Sáng</t>
  </si>
  <si>
    <t>Nâng cấp đường + cầu qua suối kết nối từ ĐT.258B đi nhà văn hóa thôn năm Cáp (hiện trạng là đường rộng 3m bằng BTXM, độc dốc &gt;20%; 02 cầu qua suối rộng 2,5m không đảm bảo các phương tiện lưu thông). Quy mô: đầu tư mở rộng mặt đường, hạ độ dốc, nâng cấp 02 cầu qua suối.</t>
  </si>
  <si>
    <t>Xây dựng đường kết nối thôn Bản Sáng với thôn Phja Bây, đáp ứng nhu cầu lưu thông, phát triển sản xuất nông-lâm nghiệp</t>
  </si>
  <si>
    <t>Trong đó: vốn ngân sách Trung ương</t>
  </si>
  <si>
    <t>Đường Pù Lườn- Tát Lằm</t>
  </si>
  <si>
    <t>Nâng cấp đường Khuổi Ý - Bản Pjao</t>
  </si>
  <si>
    <t>Nâng cấp đường Nà Lỏng-Phiêng Muồi- Bản Cảm</t>
  </si>
  <si>
    <t>Xây dựng nối kênh mương Nà Quảng thôn Nặm Nhì</t>
  </si>
  <si>
    <t>Nâng cấp đường 258b-Thôm Luông thôn Bản Sáng</t>
  </si>
  <si>
    <t>Kênh mương Vằng Chủ đến Cốc Ngận thôn Bản Pjao</t>
  </si>
  <si>
    <t>Đường ĐT.258B - Nà Lậu thôn Nặm Cáp</t>
  </si>
  <si>
    <t>Đập kênh Tạng Kháng thôn Nặm Nhì</t>
  </si>
  <si>
    <t>Xây dựng nối kênh mương Đập Nà Tổng thôn trung Hòa</t>
  </si>
  <si>
    <t>Kè chống sói lở xứ đồng Nà Lẻo thôn Hưng Thịnh</t>
  </si>
  <si>
    <t>Kè chống xói lở xứ đồng Nà Nạn thôn Đuông Nưa</t>
  </si>
  <si>
    <t>Đập, Kênh mương Nà Pồng thôn Bản Nghè</t>
  </si>
  <si>
    <t>Đập, Kênh mương Phja Sáng thôn Phja Bây</t>
  </si>
  <si>
    <t>Đập, Kênh mương Cốc Pái thôn Nà Pùng</t>
  </si>
  <si>
    <t>Đập, Kênh mương Nà Mạ thôn Nà Pùng</t>
  </si>
  <si>
    <t>Đập, Kênh mương Nà Mây - Nà Cóc thôn Bản Sáng</t>
  </si>
  <si>
    <t>Đập Thẳm Bẻ thôn Đuông Nưa</t>
  </si>
  <si>
    <t>Đường Khuổi Lỳ- Phja Phẩng thôn nặm Nhì</t>
  </si>
  <si>
    <t>Cầu Phặc Cà - Nà Lẻo thôn Hưng Thịnh</t>
  </si>
  <si>
    <t>Đường sản xuất Nặm Đuây thôn Nặm Sai</t>
  </si>
  <si>
    <t>Đường nội đồng Nà Tổng thôn Trung Hòa</t>
  </si>
  <si>
    <t>Đường nội đồng Nà Hoóc thôn Hưng Thịnh</t>
  </si>
  <si>
    <t>Đường nội đồng Nà Lẻo thôn Bản Cảm</t>
  </si>
  <si>
    <t>Đường nội đồng Nà Lẻo thôn Hưng Thịnh</t>
  </si>
  <si>
    <t>Đường Nà Mòn thôn Bản Sáng</t>
  </si>
  <si>
    <t>Đường Thiếu Niền - Pác Cang thôn Bản Sáng</t>
  </si>
  <si>
    <t>Đường Thôm Khoang - Nà Mản thôn khuổi Trà</t>
  </si>
  <si>
    <t xml:space="preserve">Đường Kéo Đứa   - Khuổi  Lỳ thôn Cốc Nghè  </t>
  </si>
  <si>
    <t>Đường Cốc Nghè  - Lập Lỷ thôn Cốc Nghè</t>
  </si>
  <si>
    <t>Đường sản xuất 258b-Búp Vai thôn Bản Sáng</t>
  </si>
  <si>
    <t>Đường Nghè Luông-Lủng Vài thôn Lủng Nghè</t>
  </si>
  <si>
    <t>Cầu Phai Buông thôn Hưng Thịnh</t>
  </si>
  <si>
    <t>V</t>
  </si>
  <si>
    <t>Đường sản xuất từ Khắp Khính đến Lủng Duốc, Tặng Lầu</t>
  </si>
  <si>
    <t>Đường Nà Mặn - Vằng Tòng - Sùng Vạc thôn Phya Mạ</t>
  </si>
  <si>
    <t>Đường  258b-Phja Phẩng thôn Cốc Nghè</t>
  </si>
  <si>
    <t xml:space="preserve">Mở mới đường 258b-Pác Cang thôn Bản Sáng    </t>
  </si>
  <si>
    <t>Nâng cấp đường Bó Nạc-Thôm Phang thôn Bản Cảm</t>
  </si>
  <si>
    <t>Kênh mương dẫn nước từ Bản Nghè đến khu Ma Nòn thôn Bản Pjao</t>
  </si>
  <si>
    <t>(Kèm theo Nghị quyết số    /NQ-HĐND ngày 28 tháng 11 năm 2025 của HĐND xã Cao Minh)</t>
  </si>
</sst>
</file>

<file path=xl/styles.xml><?xml version="1.0" encoding="utf-8"?>
<styleSheet xmlns="http://schemas.openxmlformats.org/spreadsheetml/2006/main">
  <numFmts count="1">
    <numFmt numFmtId="164" formatCode="_-* #,##0.00\ _₫_-;\-* #,##0.00\ _₫_-;_-* &quot;-&quot;??\ _₫_-;_-@_-"/>
  </numFmts>
  <fonts count="13">
    <font>
      <sz val="11"/>
      <color theme="1"/>
      <name val="Calibri"/>
      <family val="2"/>
      <scheme val="minor"/>
    </font>
    <font>
      <sz val="11"/>
      <color theme="1"/>
      <name val="Calibri"/>
      <family val="2"/>
      <scheme val="minor"/>
    </font>
    <font>
      <sz val="11"/>
      <name val="Times New Roman"/>
      <family val="1"/>
    </font>
    <font>
      <sz val="14"/>
      <name val=".VnTime"/>
      <family val="2"/>
    </font>
    <font>
      <b/>
      <sz val="11"/>
      <name val="Times New Roman"/>
      <family val="1"/>
    </font>
    <font>
      <b/>
      <sz val="12"/>
      <name val="Times New Roman"/>
      <family val="1"/>
    </font>
    <font>
      <i/>
      <sz val="12"/>
      <name val="Times New Roman"/>
      <family val="1"/>
    </font>
    <font>
      <sz val="11"/>
      <color rgb="FFFF0000"/>
      <name val="Times New Roman"/>
      <family val="1"/>
    </font>
    <font>
      <b/>
      <i/>
      <sz val="11"/>
      <name val="Times New Roman"/>
      <family val="1"/>
    </font>
    <font>
      <i/>
      <sz val="11"/>
      <color theme="1"/>
      <name val="Calibri"/>
      <family val="2"/>
      <scheme val="minor"/>
    </font>
    <font>
      <i/>
      <sz val="11"/>
      <name val="Times New Roman"/>
      <family val="1"/>
    </font>
    <font>
      <b/>
      <i/>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164" fontId="1" fillId="0" borderId="0" applyFont="0" applyFill="0" applyBorder="0" applyAlignment="0" applyProtection="0"/>
    <xf numFmtId="0" fontId="1" fillId="0" borderId="0"/>
    <xf numFmtId="0" fontId="1" fillId="0" borderId="0"/>
    <xf numFmtId="0" fontId="3" fillId="0" borderId="0"/>
  </cellStyleXfs>
  <cellXfs count="127">
    <xf numFmtId="0" fontId="0" fillId="0" borderId="0" xfId="0"/>
    <xf numFmtId="0" fontId="2" fillId="2"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0" xfId="0" applyFont="1" applyFill="1"/>
    <xf numFmtId="0" fontId="6" fillId="2" borderId="0" xfId="0" applyFont="1" applyFill="1" applyBorder="1" applyAlignment="1">
      <alignment horizontal="center"/>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4" xfId="0" applyNumberFormat="1" applyFont="1" applyFill="1" applyBorder="1" applyAlignment="1">
      <alignment horizontal="left" vertical="center" wrapText="1"/>
    </xf>
    <xf numFmtId="0" fontId="2" fillId="2" borderId="4" xfId="0" applyFont="1" applyFill="1" applyBorder="1"/>
    <xf numFmtId="0" fontId="2" fillId="2" borderId="4" xfId="0" applyFont="1" applyFill="1" applyBorder="1" applyAlignment="1">
      <alignment horizontal="center" vertical="center"/>
    </xf>
    <xf numFmtId="2" fontId="2" fillId="2" borderId="4" xfId="0" applyNumberFormat="1" applyFont="1" applyFill="1" applyBorder="1" applyAlignment="1">
      <alignment horizontal="left" vertical="center" wrapText="1"/>
    </xf>
    <xf numFmtId="0" fontId="7" fillId="2" borderId="0" xfId="0" applyFont="1" applyFill="1"/>
    <xf numFmtId="4" fontId="4" fillId="2" borderId="4" xfId="0" applyNumberFormat="1" applyFont="1" applyFill="1" applyBorder="1" applyAlignment="1">
      <alignment horizontal="left" vertical="center" wrapText="1"/>
    </xf>
    <xf numFmtId="0" fontId="4" fillId="2" borderId="4" xfId="0" applyFont="1" applyFill="1" applyBorder="1" applyAlignment="1">
      <alignment horizontal="center" vertical="center"/>
    </xf>
    <xf numFmtId="0" fontId="2" fillId="2" borderId="4" xfId="0" applyFont="1" applyFill="1" applyBorder="1" applyAlignment="1">
      <alignment wrapText="1"/>
    </xf>
    <xf numFmtId="0" fontId="4" fillId="2" borderId="4" xfId="0" applyFont="1" applyFill="1" applyBorder="1"/>
    <xf numFmtId="0" fontId="4" fillId="0" borderId="4" xfId="0" applyFont="1" applyFill="1" applyBorder="1" applyAlignment="1">
      <alignment horizontal="left" vertical="center" wrapText="1"/>
    </xf>
    <xf numFmtId="0" fontId="7" fillId="2" borderId="4" xfId="0" applyFont="1" applyFill="1" applyBorder="1"/>
    <xf numFmtId="4" fontId="2" fillId="2" borderId="7" xfId="0" applyNumberFormat="1" applyFont="1" applyFill="1" applyBorder="1" applyAlignment="1">
      <alignment horizontal="left" vertical="center" wrapText="1"/>
    </xf>
    <xf numFmtId="4" fontId="2" fillId="2" borderId="4" xfId="0" applyNumberFormat="1" applyFont="1" applyFill="1" applyBorder="1" applyAlignment="1">
      <alignment horizontal="left" vertical="center" wrapText="1"/>
    </xf>
    <xf numFmtId="0" fontId="4" fillId="2" borderId="4" xfId="0" applyFont="1" applyFill="1" applyBorder="1" applyAlignment="1">
      <alignment horizontal="left" wrapText="1"/>
    </xf>
    <xf numFmtId="0" fontId="4" fillId="2" borderId="4" xfId="2" applyFont="1" applyFill="1" applyBorder="1" applyAlignment="1">
      <alignment horizontal="left" vertical="center" wrapText="1"/>
    </xf>
    <xf numFmtId="0" fontId="4" fillId="2" borderId="0" xfId="0" applyFont="1" applyFill="1" applyAlignment="1">
      <alignment vertical="center"/>
    </xf>
    <xf numFmtId="0" fontId="4" fillId="2" borderId="0" xfId="0" applyFont="1" applyFill="1"/>
    <xf numFmtId="0" fontId="2" fillId="2" borderId="4"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2" borderId="4" xfId="2" applyFont="1" applyFill="1" applyBorder="1" applyAlignment="1">
      <alignment horizontal="left" vertical="center" wrapText="1"/>
    </xf>
    <xf numFmtId="2" fontId="2" fillId="0" borderId="4" xfId="0" applyNumberFormat="1" applyFont="1" applyFill="1" applyBorder="1" applyAlignment="1">
      <alignment horizontal="left" vertical="center" wrapText="1"/>
    </xf>
    <xf numFmtId="0" fontId="2" fillId="2" borderId="4" xfId="0" applyFont="1" applyFill="1" applyBorder="1" applyAlignment="1">
      <alignment horizontal="left" vertical="center"/>
    </xf>
    <xf numFmtId="0" fontId="2" fillId="0" borderId="1" xfId="0" applyFont="1" applyBorder="1" applyAlignment="1">
      <alignment horizontal="left" vertical="center" wrapText="1"/>
    </xf>
    <xf numFmtId="3" fontId="2" fillId="2" borderId="4" xfId="0" applyNumberFormat="1" applyFont="1" applyFill="1" applyBorder="1" applyAlignment="1">
      <alignment horizontal="left" vertical="center"/>
    </xf>
    <xf numFmtId="3" fontId="4" fillId="2" borderId="4" xfId="0" applyNumberFormat="1" applyFont="1" applyFill="1" applyBorder="1" applyAlignment="1">
      <alignment horizontal="left" vertical="center" wrapText="1"/>
    </xf>
    <xf numFmtId="3" fontId="2" fillId="2" borderId="4" xfId="0" applyNumberFormat="1" applyFont="1" applyFill="1" applyBorder="1" applyAlignment="1">
      <alignment horizontal="left" vertical="center" wrapText="1"/>
    </xf>
    <xf numFmtId="3" fontId="2" fillId="2" borderId="4" xfId="1" applyNumberFormat="1" applyFont="1" applyFill="1" applyBorder="1" applyAlignment="1">
      <alignment horizontal="left" vertical="center" wrapText="1"/>
    </xf>
    <xf numFmtId="3" fontId="4" fillId="2" borderId="4" xfId="0" applyNumberFormat="1" applyFont="1" applyFill="1" applyBorder="1" applyAlignment="1">
      <alignment horizontal="left"/>
    </xf>
    <xf numFmtId="3" fontId="2" fillId="2" borderId="4" xfId="0" applyNumberFormat="1" applyFont="1" applyFill="1" applyBorder="1" applyAlignment="1">
      <alignment horizontal="left"/>
    </xf>
    <xf numFmtId="3" fontId="2" fillId="0" borderId="4" xfId="0" applyNumberFormat="1" applyFont="1" applyBorder="1" applyAlignment="1">
      <alignment horizontal="left" vertical="center" wrapText="1"/>
    </xf>
    <xf numFmtId="3" fontId="4" fillId="2" borderId="4" xfId="0" applyNumberFormat="1" applyFont="1" applyFill="1" applyBorder="1" applyAlignment="1">
      <alignment horizontal="left" vertical="center"/>
    </xf>
    <xf numFmtId="0" fontId="4"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2" fillId="3" borderId="4" xfId="0" applyFont="1" applyFill="1" applyBorder="1" applyAlignment="1">
      <alignment horizontal="center" vertical="center" wrapText="1"/>
    </xf>
    <xf numFmtId="3" fontId="4" fillId="3" borderId="4" xfId="0" applyNumberFormat="1" applyFont="1" applyFill="1" applyBorder="1" applyAlignment="1">
      <alignment horizontal="left" vertical="center" wrapText="1"/>
    </xf>
    <xf numFmtId="3" fontId="7" fillId="2" borderId="4" xfId="0" applyNumberFormat="1" applyFont="1" applyFill="1" applyBorder="1" applyAlignment="1">
      <alignment horizontal="left" vertical="center" wrapText="1"/>
    </xf>
    <xf numFmtId="3" fontId="2" fillId="2" borderId="4" xfId="0" applyNumberFormat="1" applyFont="1" applyFill="1" applyBorder="1" applyAlignment="1">
      <alignment horizontal="left" wrapText="1"/>
    </xf>
    <xf numFmtId="3" fontId="2" fillId="2" borderId="7" xfId="0" applyNumberFormat="1" applyFont="1" applyFill="1" applyBorder="1" applyAlignment="1">
      <alignment horizontal="left" wrapText="1"/>
    </xf>
    <xf numFmtId="3" fontId="2" fillId="0" borderId="4" xfId="0" applyNumberFormat="1" applyFont="1" applyFill="1" applyBorder="1" applyAlignment="1">
      <alignment horizontal="left" vertical="center" wrapText="1"/>
    </xf>
    <xf numFmtId="3" fontId="2" fillId="2" borderId="7" xfId="0" applyNumberFormat="1" applyFont="1" applyFill="1" applyBorder="1" applyAlignment="1">
      <alignment horizontal="left" vertical="center" wrapText="1"/>
    </xf>
    <xf numFmtId="2" fontId="2" fillId="0" borderId="4" xfId="0" applyNumberFormat="1" applyFont="1" applyBorder="1" applyAlignment="1">
      <alignment horizontal="left" vertical="center" wrapText="1"/>
    </xf>
    <xf numFmtId="0" fontId="2" fillId="0" borderId="4" xfId="0" applyFont="1" applyFill="1" applyBorder="1" applyAlignment="1">
      <alignment horizontal="left" vertical="center" wrapText="1"/>
    </xf>
    <xf numFmtId="3" fontId="4" fillId="3" borderId="4" xfId="0" applyNumberFormat="1" applyFont="1" applyFill="1" applyBorder="1" applyAlignment="1">
      <alignment horizontal="left" vertical="center"/>
    </xf>
    <xf numFmtId="0" fontId="2" fillId="3" borderId="4" xfId="0" applyFont="1" applyFill="1" applyBorder="1" applyAlignment="1">
      <alignment vertical="center"/>
    </xf>
    <xf numFmtId="3" fontId="2" fillId="2" borderId="0" xfId="0" applyNumberFormat="1" applyFont="1" applyFill="1"/>
    <xf numFmtId="0" fontId="4" fillId="2" borderId="4" xfId="0" applyFont="1" applyFill="1" applyBorder="1" applyAlignment="1">
      <alignment horizontal="right" vertical="center"/>
    </xf>
    <xf numFmtId="0" fontId="2" fillId="2" borderId="4" xfId="0" applyFont="1" applyFill="1" applyBorder="1" applyAlignment="1">
      <alignment horizontal="right" vertical="center"/>
    </xf>
    <xf numFmtId="0" fontId="2"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3" fontId="4" fillId="2" borderId="3" xfId="0" applyNumberFormat="1" applyFont="1" applyFill="1" applyBorder="1" applyAlignment="1">
      <alignment horizontal="left" vertical="center" wrapText="1"/>
    </xf>
    <xf numFmtId="3" fontId="4" fillId="2" borderId="0" xfId="0" applyNumberFormat="1" applyFont="1" applyFill="1"/>
    <xf numFmtId="0" fontId="2"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lignment vertical="center" wrapText="1"/>
    </xf>
    <xf numFmtId="0" fontId="2" fillId="2" borderId="4" xfId="0" applyFont="1" applyFill="1" applyBorder="1" applyAlignment="1">
      <alignment vertical="center" wrapText="1"/>
    </xf>
    <xf numFmtId="3" fontId="2" fillId="2" borderId="4" xfId="0" applyNumberFormat="1" applyFont="1" applyFill="1" applyBorder="1" applyAlignment="1">
      <alignment horizontal="right" vertical="center"/>
    </xf>
    <xf numFmtId="3" fontId="2" fillId="0" borderId="4" xfId="0" applyNumberFormat="1" applyFont="1" applyBorder="1" applyAlignment="1">
      <alignment horizontal="right" vertical="center"/>
    </xf>
    <xf numFmtId="0" fontId="2" fillId="0" borderId="4" xfId="0" applyFont="1" applyBorder="1" applyAlignment="1">
      <alignment horizontal="justify" vertical="center" wrapText="1"/>
    </xf>
    <xf numFmtId="3" fontId="2" fillId="0" borderId="4" xfId="0" applyNumberFormat="1" applyFont="1" applyBorder="1" applyAlignment="1">
      <alignment horizontal="right" vertical="center" wrapText="1"/>
    </xf>
    <xf numFmtId="0" fontId="2" fillId="0"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3" fontId="2" fillId="2" borderId="4" xfId="0" applyNumberFormat="1" applyFont="1" applyFill="1" applyBorder="1" applyAlignment="1">
      <alignment horizontal="right" vertical="center" wrapText="1"/>
    </xf>
    <xf numFmtId="3" fontId="4" fillId="2" borderId="4" xfId="0" applyNumberFormat="1" applyFont="1" applyFill="1" applyBorder="1" applyAlignment="1">
      <alignment horizontal="right" vertical="center"/>
    </xf>
    <xf numFmtId="3" fontId="4" fillId="2" borderId="3" xfId="0" applyNumberFormat="1" applyFont="1" applyFill="1" applyBorder="1" applyAlignment="1">
      <alignment horizontal="right" vertical="center" wrapText="1"/>
    </xf>
    <xf numFmtId="3" fontId="2" fillId="2" borderId="7" xfId="0" applyNumberFormat="1" applyFont="1" applyFill="1" applyBorder="1" applyAlignment="1">
      <alignment horizontal="right" vertical="center" wrapText="1"/>
    </xf>
    <xf numFmtId="0" fontId="8" fillId="2" borderId="4" xfId="0" applyFont="1" applyFill="1" applyBorder="1" applyAlignment="1">
      <alignment horizontal="center" vertical="center"/>
    </xf>
    <xf numFmtId="0" fontId="8"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3" fontId="8" fillId="2" borderId="4" xfId="0" applyNumberFormat="1" applyFont="1" applyFill="1" applyBorder="1" applyAlignment="1">
      <alignment horizontal="right" vertical="center"/>
    </xf>
    <xf numFmtId="0" fontId="8" fillId="2" borderId="4" xfId="0" applyFont="1" applyFill="1" applyBorder="1"/>
    <xf numFmtId="0" fontId="9" fillId="0" borderId="0" xfId="0" applyFont="1"/>
    <xf numFmtId="4" fontId="8" fillId="2" borderId="4" xfId="0" applyNumberFormat="1"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2" borderId="4" xfId="2" applyFont="1" applyFill="1" applyBorder="1" applyAlignment="1">
      <alignment horizontal="left" vertical="center" wrapText="1"/>
    </xf>
    <xf numFmtId="0" fontId="10" fillId="2" borderId="4" xfId="0" applyFont="1" applyFill="1" applyBorder="1" applyAlignment="1">
      <alignment horizontal="center" vertical="center" wrapText="1"/>
    </xf>
    <xf numFmtId="3" fontId="8" fillId="2" borderId="4" xfId="0" applyNumberFormat="1" applyFont="1" applyFill="1" applyBorder="1" applyAlignment="1">
      <alignment horizontal="right" vertical="center" wrapText="1"/>
    </xf>
    <xf numFmtId="0" fontId="11" fillId="0" borderId="0" xfId="0" applyFont="1"/>
    <xf numFmtId="0" fontId="8" fillId="2" borderId="4" xfId="0" applyNumberFormat="1" applyFont="1" applyFill="1" applyBorder="1" applyAlignment="1">
      <alignment horizontal="left" vertical="center" wrapText="1"/>
    </xf>
    <xf numFmtId="0" fontId="8" fillId="2" borderId="4" xfId="0" applyFont="1" applyFill="1" applyBorder="1" applyAlignment="1">
      <alignment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3" fontId="2" fillId="0" borderId="4" xfId="0" applyNumberFormat="1" applyFont="1" applyFill="1" applyBorder="1" applyAlignment="1">
      <alignment horizontal="right" vertical="center"/>
    </xf>
    <xf numFmtId="3" fontId="2" fillId="0" borderId="4" xfId="0" applyNumberFormat="1" applyFont="1" applyFill="1" applyBorder="1" applyAlignment="1">
      <alignment horizontal="right" vertical="center" wrapText="1"/>
    </xf>
    <xf numFmtId="0" fontId="7" fillId="0" borderId="4" xfId="0" applyFont="1" applyFill="1" applyBorder="1"/>
    <xf numFmtId="0" fontId="0" fillId="0" borderId="0" xfId="0" applyFill="1"/>
    <xf numFmtId="0" fontId="2" fillId="0" borderId="4" xfId="0" applyFont="1" applyFill="1" applyBorder="1" applyAlignment="1">
      <alignment vertical="center" wrapText="1"/>
    </xf>
    <xf numFmtId="0" fontId="4" fillId="0" borderId="4" xfId="0" applyFont="1" applyFill="1" applyBorder="1" applyAlignment="1">
      <alignment horizontal="center" vertical="center" wrapText="1"/>
    </xf>
    <xf numFmtId="3" fontId="4" fillId="0" borderId="4" xfId="0" applyNumberFormat="1" applyFont="1" applyFill="1" applyBorder="1" applyAlignment="1">
      <alignment horizontal="right" vertical="center"/>
    </xf>
    <xf numFmtId="0" fontId="4" fillId="0" borderId="4" xfId="0" applyFont="1" applyFill="1" applyBorder="1" applyAlignment="1">
      <alignment horizontal="center" vertical="center"/>
    </xf>
    <xf numFmtId="0" fontId="12" fillId="0" borderId="0" xfId="0" applyFont="1" applyFill="1"/>
    <xf numFmtId="3" fontId="4" fillId="0" borderId="4" xfId="0" applyNumberFormat="1" applyFont="1" applyFill="1" applyBorder="1" applyAlignment="1">
      <alignment horizontal="right" vertical="center" wrapText="1"/>
    </xf>
    <xf numFmtId="3" fontId="2" fillId="0" borderId="4" xfId="0" applyNumberFormat="1" applyFont="1" applyFill="1" applyBorder="1" applyAlignment="1">
      <alignment horizontal="center" vertical="center" wrapText="1"/>
    </xf>
    <xf numFmtId="3" fontId="2" fillId="0" borderId="3" xfId="0" applyNumberFormat="1" applyFont="1" applyFill="1" applyBorder="1" applyAlignment="1">
      <alignment horizontal="right" vertical="center" wrapText="1"/>
    </xf>
    <xf numFmtId="3" fontId="10" fillId="0" borderId="4" xfId="0" applyNumberFormat="1" applyFont="1" applyFill="1" applyBorder="1" applyAlignment="1">
      <alignment horizontal="right" vertical="center" wrapText="1"/>
    </xf>
    <xf numFmtId="3" fontId="10" fillId="0" borderId="4" xfId="0" applyNumberFormat="1" applyFont="1" applyFill="1" applyBorder="1" applyAlignment="1">
      <alignment horizontal="right" vertical="center"/>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xf>
    <xf numFmtId="0" fontId="6" fillId="2" borderId="0" xfId="0" applyFont="1" applyFill="1" applyBorder="1" applyAlignment="1">
      <alignment horizontal="right"/>
    </xf>
    <xf numFmtId="0" fontId="5" fillId="2" borderId="0" xfId="0" applyFont="1" applyFill="1" applyAlignment="1">
      <alignment horizontal="center" vertical="center"/>
    </xf>
    <xf numFmtId="0" fontId="6" fillId="2"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5">
    <cellStyle name="Bình thường 2" xfId="2"/>
    <cellStyle name="Bình thường 6" xfId="3"/>
    <cellStyle name="Chuẩn" xfId="0" builtinId="0"/>
    <cellStyle name="Dấu phảy" xfId="1" builtinId="3"/>
    <cellStyle name="Ledger 17 x 11 in"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V115"/>
  <sheetViews>
    <sheetView zoomScalePageLayoutView="55" workbookViewId="0">
      <pane ySplit="8" topLeftCell="A21" activePane="bottomLeft" state="frozen"/>
      <selection pane="bottomLeft" activeCell="B23" sqref="B23"/>
    </sheetView>
  </sheetViews>
  <sheetFormatPr defaultColWidth="8.81640625" defaultRowHeight="14"/>
  <cols>
    <col min="1" max="1" width="7.1796875" style="3" customWidth="1"/>
    <col min="2" max="2" width="31.1796875" style="3" customWidth="1"/>
    <col min="3" max="3" width="11" style="3" customWidth="1"/>
    <col min="4" max="6" width="13.26953125" style="3" customWidth="1"/>
    <col min="7" max="9" width="18.54296875" style="3" hidden="1" customWidth="1"/>
    <col min="10" max="10" width="38.26953125" style="3" hidden="1" customWidth="1"/>
    <col min="11" max="11" width="14.26953125" style="3" hidden="1" customWidth="1"/>
    <col min="12" max="12" width="14.26953125" style="3" customWidth="1"/>
    <col min="13" max="13" width="12.7265625" style="3" customWidth="1"/>
    <col min="14" max="14" width="14.26953125" style="3" customWidth="1"/>
    <col min="15" max="15" width="12.453125" style="3" customWidth="1"/>
    <col min="16" max="17" width="14.26953125" style="3" customWidth="1"/>
    <col min="18" max="18" width="13.54296875" style="3" customWidth="1"/>
    <col min="19" max="19" width="11.81640625" style="3" hidden="1" customWidth="1"/>
    <col min="20" max="21" width="14.7265625" style="3" hidden="1" customWidth="1"/>
    <col min="22" max="22" width="0" style="3" hidden="1" customWidth="1"/>
    <col min="23" max="16384" width="8.81640625" style="3"/>
  </cols>
  <sheetData>
    <row r="1" spans="1:22" ht="15.75" customHeight="1">
      <c r="A1" s="120" t="s">
        <v>15</v>
      </c>
      <c r="B1" s="120"/>
      <c r="C1" s="120"/>
      <c r="D1" s="120"/>
      <c r="E1" s="120"/>
      <c r="F1" s="120"/>
      <c r="G1" s="120"/>
      <c r="H1" s="120"/>
      <c r="I1" s="120"/>
      <c r="J1" s="120"/>
      <c r="K1" s="120"/>
      <c r="L1" s="120"/>
      <c r="M1" s="120"/>
      <c r="N1" s="120"/>
      <c r="O1" s="120"/>
      <c r="P1" s="120"/>
      <c r="Q1" s="120"/>
      <c r="R1" s="120"/>
    </row>
    <row r="2" spans="1:22" ht="21" customHeight="1">
      <c r="A2" s="122" t="s">
        <v>275</v>
      </c>
      <c r="B2" s="122"/>
      <c r="C2" s="122"/>
      <c r="D2" s="122"/>
      <c r="E2" s="122"/>
      <c r="F2" s="122"/>
      <c r="G2" s="122"/>
      <c r="H2" s="122"/>
      <c r="I2" s="122"/>
      <c r="J2" s="122"/>
      <c r="K2" s="122"/>
      <c r="L2" s="122"/>
      <c r="M2" s="122"/>
      <c r="N2" s="122"/>
      <c r="O2" s="122"/>
      <c r="P2" s="122"/>
      <c r="Q2" s="122"/>
      <c r="R2" s="122"/>
    </row>
    <row r="3" spans="1:22" ht="13.5" customHeight="1">
      <c r="A3" s="123" t="s">
        <v>316</v>
      </c>
      <c r="B3" s="123"/>
      <c r="C3" s="123"/>
      <c r="D3" s="123"/>
      <c r="E3" s="123"/>
      <c r="F3" s="123"/>
      <c r="G3" s="123"/>
      <c r="H3" s="123"/>
      <c r="I3" s="123"/>
      <c r="J3" s="123"/>
      <c r="K3" s="123"/>
      <c r="L3" s="123"/>
      <c r="M3" s="123"/>
      <c r="N3" s="123"/>
      <c r="O3" s="123"/>
      <c r="P3" s="123"/>
      <c r="Q3" s="123"/>
      <c r="R3" s="123"/>
    </row>
    <row r="4" spans="1:22" ht="15.75" customHeight="1">
      <c r="A4" s="4"/>
      <c r="B4" s="4"/>
      <c r="C4" s="4"/>
      <c r="D4" s="4"/>
      <c r="E4" s="4"/>
      <c r="F4" s="4"/>
      <c r="G4" s="4"/>
      <c r="H4" s="4"/>
      <c r="I4" s="4"/>
      <c r="J4" s="121" t="s">
        <v>11</v>
      </c>
      <c r="K4" s="121"/>
      <c r="L4" s="121"/>
      <c r="M4" s="121"/>
      <c r="N4" s="121"/>
      <c r="O4" s="121"/>
      <c r="P4" s="121"/>
      <c r="Q4" s="121"/>
      <c r="R4" s="121"/>
    </row>
    <row r="5" spans="1:22" s="22" customFormat="1" ht="56.25" customHeight="1">
      <c r="A5" s="114" t="s">
        <v>0</v>
      </c>
      <c r="B5" s="114" t="s">
        <v>274</v>
      </c>
      <c r="C5" s="111" t="s">
        <v>266</v>
      </c>
      <c r="D5" s="119"/>
      <c r="E5" s="119"/>
      <c r="F5" s="112"/>
      <c r="G5" s="13"/>
      <c r="H5" s="13"/>
      <c r="I5" s="13"/>
      <c r="J5" s="52"/>
      <c r="K5" s="52"/>
      <c r="L5" s="111" t="s">
        <v>267</v>
      </c>
      <c r="M5" s="112"/>
      <c r="N5" s="111" t="s">
        <v>272</v>
      </c>
      <c r="O5" s="112"/>
      <c r="P5" s="111" t="s">
        <v>273</v>
      </c>
      <c r="Q5" s="112"/>
      <c r="R5" s="114" t="s">
        <v>6</v>
      </c>
    </row>
    <row r="6" spans="1:22" s="22" customFormat="1" ht="27.75" customHeight="1">
      <c r="A6" s="115"/>
      <c r="B6" s="115"/>
      <c r="C6" s="108" t="s">
        <v>268</v>
      </c>
      <c r="D6" s="108" t="s">
        <v>1</v>
      </c>
      <c r="E6" s="117" t="s">
        <v>265</v>
      </c>
      <c r="F6" s="118"/>
      <c r="G6" s="9"/>
      <c r="H6" s="9"/>
      <c r="I6" s="9"/>
      <c r="J6" s="53"/>
      <c r="K6" s="53"/>
      <c r="L6" s="108" t="s">
        <v>269</v>
      </c>
      <c r="M6" s="108" t="s">
        <v>270</v>
      </c>
      <c r="N6" s="108" t="s">
        <v>269</v>
      </c>
      <c r="O6" s="108" t="s">
        <v>271</v>
      </c>
      <c r="P6" s="108" t="s">
        <v>269</v>
      </c>
      <c r="Q6" s="108" t="s">
        <v>271</v>
      </c>
      <c r="R6" s="115"/>
    </row>
    <row r="7" spans="1:22" s="22" customFormat="1" ht="15.75" customHeight="1">
      <c r="A7" s="115"/>
      <c r="B7" s="115"/>
      <c r="C7" s="109"/>
      <c r="D7" s="109"/>
      <c r="E7" s="113" t="s">
        <v>74</v>
      </c>
      <c r="F7" s="113" t="s">
        <v>75</v>
      </c>
      <c r="G7" s="113" t="s">
        <v>2</v>
      </c>
      <c r="H7" s="113" t="s">
        <v>3</v>
      </c>
      <c r="I7" s="113" t="s">
        <v>4</v>
      </c>
      <c r="J7" s="113" t="s">
        <v>5</v>
      </c>
      <c r="K7" s="113" t="s">
        <v>47</v>
      </c>
      <c r="L7" s="109"/>
      <c r="M7" s="109"/>
      <c r="N7" s="109"/>
      <c r="O7" s="109"/>
      <c r="P7" s="109"/>
      <c r="Q7" s="109"/>
      <c r="R7" s="115"/>
    </row>
    <row r="8" spans="1:22" s="22" customFormat="1" ht="27" customHeight="1">
      <c r="A8" s="116"/>
      <c r="B8" s="116"/>
      <c r="C8" s="110"/>
      <c r="D8" s="110"/>
      <c r="E8" s="113"/>
      <c r="F8" s="113"/>
      <c r="G8" s="113"/>
      <c r="H8" s="113"/>
      <c r="I8" s="113"/>
      <c r="J8" s="113"/>
      <c r="K8" s="113"/>
      <c r="L8" s="110"/>
      <c r="M8" s="110"/>
      <c r="N8" s="110"/>
      <c r="O8" s="110"/>
      <c r="P8" s="110"/>
      <c r="Q8" s="110"/>
      <c r="R8" s="116"/>
    </row>
    <row r="9" spans="1:22" ht="27.75" customHeight="1">
      <c r="A9" s="111" t="s">
        <v>205</v>
      </c>
      <c r="B9" s="112"/>
      <c r="C9" s="55"/>
      <c r="D9" s="56">
        <f t="shared" ref="D9:Q9" si="0">D10+D19+D45</f>
        <v>2246243.5</v>
      </c>
      <c r="E9" s="56">
        <f t="shared" si="0"/>
        <v>1809263.8120525</v>
      </c>
      <c r="F9" s="56">
        <f t="shared" si="0"/>
        <v>436979.68794749997</v>
      </c>
      <c r="G9" s="56" t="e">
        <f t="shared" si="0"/>
        <v>#VALUE!</v>
      </c>
      <c r="H9" s="56" t="e">
        <f t="shared" si="0"/>
        <v>#VALUE!</v>
      </c>
      <c r="I9" s="56" t="e">
        <f t="shared" si="0"/>
        <v>#VALUE!</v>
      </c>
      <c r="J9" s="56" t="e">
        <f t="shared" si="0"/>
        <v>#VALUE!</v>
      </c>
      <c r="K9" s="56" t="e">
        <f t="shared" si="0"/>
        <v>#VALUE!</v>
      </c>
      <c r="L9" s="56">
        <f t="shared" si="0"/>
        <v>5513.35275</v>
      </c>
      <c r="M9" s="56">
        <f t="shared" si="0"/>
        <v>0</v>
      </c>
      <c r="N9" s="56">
        <f t="shared" si="0"/>
        <v>2240730.1472499999</v>
      </c>
      <c r="O9" s="56">
        <f t="shared" si="0"/>
        <v>431466.33519750001</v>
      </c>
      <c r="P9" s="56">
        <f t="shared" si="0"/>
        <v>162686.64725000001</v>
      </c>
      <c r="Q9" s="56">
        <f t="shared" si="0"/>
        <v>81286.932570000004</v>
      </c>
      <c r="R9" s="55"/>
      <c r="S9" s="57">
        <f>D9-N9</f>
        <v>5513.3527500000782</v>
      </c>
      <c r="T9" s="51">
        <f>F9-O9</f>
        <v>5513.3527499999618</v>
      </c>
      <c r="U9" s="51">
        <f>N9-O9</f>
        <v>1809263.8120525</v>
      </c>
    </row>
    <row r="10" spans="1:22" s="23" customFormat="1" ht="23.5" customHeight="1">
      <c r="A10" s="38" t="s">
        <v>7</v>
      </c>
      <c r="B10" s="39" t="s">
        <v>10</v>
      </c>
      <c r="C10" s="38"/>
      <c r="D10" s="41">
        <f>D11+D17</f>
        <v>1476427.5</v>
      </c>
      <c r="E10" s="41">
        <f t="shared" ref="E10:Q10" si="1">E11+E17</f>
        <v>1476427.5</v>
      </c>
      <c r="F10" s="41">
        <f t="shared" si="1"/>
        <v>0</v>
      </c>
      <c r="G10" s="41" t="e">
        <f t="shared" si="1"/>
        <v>#VALUE!</v>
      </c>
      <c r="H10" s="41" t="e">
        <f t="shared" si="1"/>
        <v>#VALUE!</v>
      </c>
      <c r="I10" s="41" t="e">
        <f t="shared" si="1"/>
        <v>#VALUE!</v>
      </c>
      <c r="J10" s="41" t="e">
        <f t="shared" si="1"/>
        <v>#VALUE!</v>
      </c>
      <c r="K10" s="41" t="e">
        <f t="shared" si="1"/>
        <v>#VALUE!</v>
      </c>
      <c r="L10" s="41">
        <f t="shared" si="1"/>
        <v>0</v>
      </c>
      <c r="M10" s="41">
        <f t="shared" si="1"/>
        <v>0</v>
      </c>
      <c r="N10" s="41">
        <f t="shared" si="1"/>
        <v>1476427.5</v>
      </c>
      <c r="O10" s="41">
        <f t="shared" si="1"/>
        <v>0</v>
      </c>
      <c r="P10" s="41">
        <f t="shared" si="1"/>
        <v>50000</v>
      </c>
      <c r="Q10" s="41">
        <f t="shared" si="1"/>
        <v>0</v>
      </c>
      <c r="R10" s="38"/>
      <c r="S10" s="57">
        <f>D10-N10</f>
        <v>0</v>
      </c>
    </row>
    <row r="11" spans="1:22" s="23" customFormat="1" ht="28.5" customHeight="1">
      <c r="A11" s="5" t="s">
        <v>13</v>
      </c>
      <c r="B11" s="6" t="s">
        <v>208</v>
      </c>
      <c r="C11" s="5"/>
      <c r="D11" s="31">
        <f>SUM(D12:D16)</f>
        <v>1326427.5</v>
      </c>
      <c r="E11" s="31">
        <f t="shared" ref="E11:Q11" si="2">SUM(E12:E16)</f>
        <v>1326427.5</v>
      </c>
      <c r="F11" s="31">
        <f t="shared" si="2"/>
        <v>0</v>
      </c>
      <c r="G11" s="31">
        <f t="shared" si="2"/>
        <v>0</v>
      </c>
      <c r="H11" s="31">
        <f t="shared" si="2"/>
        <v>0</v>
      </c>
      <c r="I11" s="31">
        <f t="shared" si="2"/>
        <v>0</v>
      </c>
      <c r="J11" s="31">
        <f t="shared" si="2"/>
        <v>0</v>
      </c>
      <c r="K11" s="31">
        <f t="shared" si="2"/>
        <v>0</v>
      </c>
      <c r="L11" s="31">
        <f t="shared" si="2"/>
        <v>0</v>
      </c>
      <c r="M11" s="31">
        <f t="shared" si="2"/>
        <v>0</v>
      </c>
      <c r="N11" s="31">
        <f t="shared" si="2"/>
        <v>1326427.5</v>
      </c>
      <c r="O11" s="31">
        <f t="shared" si="2"/>
        <v>0</v>
      </c>
      <c r="P11" s="31">
        <f t="shared" si="2"/>
        <v>50000</v>
      </c>
      <c r="Q11" s="31">
        <f t="shared" si="2"/>
        <v>0</v>
      </c>
      <c r="R11" s="5"/>
      <c r="T11" s="57">
        <f>N9-O9</f>
        <v>1809263.8120525</v>
      </c>
    </row>
    <row r="12" spans="1:22" ht="119.25" customHeight="1">
      <c r="A12" s="1">
        <v>1</v>
      </c>
      <c r="B12" s="2" t="s">
        <v>232</v>
      </c>
      <c r="C12" s="1" t="s">
        <v>15</v>
      </c>
      <c r="D12" s="32">
        <f>E12</f>
        <v>228622.5</v>
      </c>
      <c r="E12" s="32">
        <v>228622.5</v>
      </c>
      <c r="F12" s="32"/>
      <c r="G12" s="36" t="s">
        <v>236</v>
      </c>
      <c r="H12" s="36" t="s">
        <v>240</v>
      </c>
      <c r="I12" s="32" t="s">
        <v>24</v>
      </c>
      <c r="J12" s="32" t="s">
        <v>72</v>
      </c>
      <c r="K12" s="32" t="s">
        <v>48</v>
      </c>
      <c r="L12" s="32"/>
      <c r="M12" s="32"/>
      <c r="N12" s="32">
        <f>E12</f>
        <v>228622.5</v>
      </c>
      <c r="O12" s="32"/>
      <c r="P12" s="32">
        <v>50000</v>
      </c>
      <c r="Q12" s="32">
        <v>0</v>
      </c>
      <c r="R12" s="1" t="s">
        <v>306</v>
      </c>
      <c r="T12" s="51">
        <f>N10+T45</f>
        <v>1809263.8120525</v>
      </c>
      <c r="U12" s="51">
        <f>D9-L9</f>
        <v>2240730.1472499999</v>
      </c>
      <c r="V12" s="51">
        <f>N19+O45</f>
        <v>431466.33519750001</v>
      </c>
    </row>
    <row r="13" spans="1:22" ht="68.25" customHeight="1">
      <c r="A13" s="1">
        <v>2</v>
      </c>
      <c r="B13" s="25" t="s">
        <v>233</v>
      </c>
      <c r="C13" s="5"/>
      <c r="D13" s="32">
        <f>E13</f>
        <v>287895</v>
      </c>
      <c r="E13" s="32">
        <v>287895</v>
      </c>
      <c r="F13" s="32"/>
      <c r="G13" s="36" t="s">
        <v>237</v>
      </c>
      <c r="H13" s="36" t="s">
        <v>241</v>
      </c>
      <c r="I13" s="32"/>
      <c r="J13" s="32"/>
      <c r="K13" s="32"/>
      <c r="L13" s="32"/>
      <c r="M13" s="32"/>
      <c r="N13" s="32">
        <f>E13</f>
        <v>287895</v>
      </c>
      <c r="O13" s="32"/>
      <c r="P13" s="32"/>
      <c r="Q13" s="32"/>
      <c r="R13" s="1" t="s">
        <v>73</v>
      </c>
    </row>
    <row r="14" spans="1:22" ht="59.25" customHeight="1">
      <c r="A14" s="1">
        <v>3</v>
      </c>
      <c r="B14" s="25" t="s">
        <v>234</v>
      </c>
      <c r="C14" s="1" t="s">
        <v>15</v>
      </c>
      <c r="D14" s="32">
        <f>E14</f>
        <v>174430</v>
      </c>
      <c r="E14" s="32">
        <v>174430</v>
      </c>
      <c r="F14" s="32"/>
      <c r="G14" s="36" t="s">
        <v>238</v>
      </c>
      <c r="H14" s="36" t="s">
        <v>242</v>
      </c>
      <c r="I14" s="32"/>
      <c r="J14" s="32"/>
      <c r="K14" s="32"/>
      <c r="L14" s="32"/>
      <c r="M14" s="32"/>
      <c r="N14" s="32">
        <f>E14</f>
        <v>174430</v>
      </c>
      <c r="O14" s="32"/>
      <c r="P14" s="32"/>
      <c r="Q14" s="32"/>
      <c r="R14" s="1" t="s">
        <v>73</v>
      </c>
      <c r="T14" s="51">
        <f>N10+T45</f>
        <v>1809263.8120525</v>
      </c>
    </row>
    <row r="15" spans="1:22" ht="68.25" customHeight="1">
      <c r="A15" s="1">
        <v>4</v>
      </c>
      <c r="B15" s="25" t="s">
        <v>235</v>
      </c>
      <c r="C15" s="5"/>
      <c r="D15" s="32">
        <f>E15</f>
        <v>135480</v>
      </c>
      <c r="E15" s="32">
        <v>135480</v>
      </c>
      <c r="F15" s="32"/>
      <c r="G15" s="36" t="s">
        <v>239</v>
      </c>
      <c r="H15" s="36" t="s">
        <v>243</v>
      </c>
      <c r="I15" s="32"/>
      <c r="J15" s="32"/>
      <c r="K15" s="32"/>
      <c r="L15" s="32"/>
      <c r="M15" s="32"/>
      <c r="N15" s="32">
        <f>E15</f>
        <v>135480</v>
      </c>
      <c r="O15" s="32"/>
      <c r="P15" s="32"/>
      <c r="Q15" s="32"/>
      <c r="R15" s="1" t="s">
        <v>73</v>
      </c>
    </row>
    <row r="16" spans="1:22" ht="69" customHeight="1">
      <c r="A16" s="1">
        <v>5</v>
      </c>
      <c r="B16" s="24" t="s">
        <v>281</v>
      </c>
      <c r="C16" s="1" t="s">
        <v>15</v>
      </c>
      <c r="D16" s="32">
        <f>E16</f>
        <v>500000</v>
      </c>
      <c r="E16" s="32">
        <v>500000</v>
      </c>
      <c r="F16" s="32"/>
      <c r="G16" s="32" t="s">
        <v>224</v>
      </c>
      <c r="H16" s="32" t="s">
        <v>225</v>
      </c>
      <c r="I16" s="32" t="s">
        <v>24</v>
      </c>
      <c r="J16" s="32" t="s">
        <v>71</v>
      </c>
      <c r="K16" s="32"/>
      <c r="L16" s="32"/>
      <c r="M16" s="32"/>
      <c r="N16" s="32">
        <f>E16</f>
        <v>500000</v>
      </c>
      <c r="O16" s="32"/>
      <c r="P16" s="32"/>
      <c r="Q16" s="32"/>
      <c r="R16" s="1" t="s">
        <v>73</v>
      </c>
    </row>
    <row r="17" spans="1:19" s="23" customFormat="1" ht="28.5" customHeight="1">
      <c r="A17" s="5" t="s">
        <v>12</v>
      </c>
      <c r="B17" s="6" t="s">
        <v>209</v>
      </c>
      <c r="C17" s="5"/>
      <c r="D17" s="31">
        <f>D18</f>
        <v>150000</v>
      </c>
      <c r="E17" s="31">
        <f t="shared" ref="E17:Q17" si="3">E18</f>
        <v>150000</v>
      </c>
      <c r="F17" s="31">
        <f t="shared" si="3"/>
        <v>0</v>
      </c>
      <c r="G17" s="31" t="str">
        <f t="shared" si="3"/>
        <v>Xây dựng và Nâng cấp các trường học đảm bảo đạt chuẩn quốc gia</v>
      </c>
      <c r="H17" s="31" t="str">
        <f t="shared" si="3"/>
        <v>xây dựng và nâng cấp các hạng mục lớp học, nhà hiệu bộ, nhà đa năng nha và các hạng mục phụ trợ tại các trường học trên địa bàn huyện</v>
      </c>
      <c r="I17" s="31" t="str">
        <f t="shared" si="3"/>
        <v>nâng số lượng trường học đạt chuẩn quốc gia trên địa bàn huyện và đảm bảo hiệu quả công tác dạy và học</v>
      </c>
      <c r="J17" s="31" t="str">
        <f t="shared" si="3"/>
        <v>Phù hợp với quy hoạch chung xây dựng xã tại các xã và quy hoạch sử dụng đất đến giai đoạn 2030</v>
      </c>
      <c r="K17" s="31" t="str">
        <f t="shared" si="3"/>
        <v>UT5</v>
      </c>
      <c r="L17" s="31">
        <f t="shared" si="3"/>
        <v>0</v>
      </c>
      <c r="M17" s="31">
        <f t="shared" si="3"/>
        <v>0</v>
      </c>
      <c r="N17" s="31">
        <f t="shared" si="3"/>
        <v>150000</v>
      </c>
      <c r="O17" s="31">
        <f t="shared" si="3"/>
        <v>0</v>
      </c>
      <c r="P17" s="31">
        <f t="shared" si="3"/>
        <v>0</v>
      </c>
      <c r="Q17" s="31">
        <f t="shared" si="3"/>
        <v>0</v>
      </c>
      <c r="R17" s="5"/>
    </row>
    <row r="18" spans="1:19" ht="52.5" customHeight="1">
      <c r="A18" s="1">
        <v>1</v>
      </c>
      <c r="B18" s="2" t="s">
        <v>276</v>
      </c>
      <c r="C18" s="1" t="s">
        <v>15</v>
      </c>
      <c r="D18" s="32">
        <f>E18</f>
        <v>150000</v>
      </c>
      <c r="E18" s="32">
        <v>150000</v>
      </c>
      <c r="F18" s="32"/>
      <c r="G18" s="32" t="s">
        <v>31</v>
      </c>
      <c r="H18" s="32" t="s">
        <v>32</v>
      </c>
      <c r="I18" s="32" t="s">
        <v>33</v>
      </c>
      <c r="J18" s="32" t="s">
        <v>30</v>
      </c>
      <c r="K18" s="32" t="s">
        <v>52</v>
      </c>
      <c r="L18" s="32"/>
      <c r="M18" s="32"/>
      <c r="N18" s="32">
        <f>E18</f>
        <v>150000</v>
      </c>
      <c r="O18" s="32"/>
      <c r="P18" s="32"/>
      <c r="Q18" s="32"/>
      <c r="R18" s="1" t="s">
        <v>73</v>
      </c>
    </row>
    <row r="19" spans="1:19" s="23" customFormat="1" ht="30.75" customHeight="1">
      <c r="A19" s="38" t="s">
        <v>8</v>
      </c>
      <c r="B19" s="39" t="s">
        <v>9</v>
      </c>
      <c r="C19" s="38"/>
      <c r="D19" s="41">
        <f>D20+D24+D28+D33+D35+D39+D43</f>
        <v>419176.5</v>
      </c>
      <c r="E19" s="41">
        <f t="shared" ref="E19:Q19" si="4">E20+E24+E28+E33+E35+E39+E43</f>
        <v>0</v>
      </c>
      <c r="F19" s="41">
        <f t="shared" si="4"/>
        <v>419176.5</v>
      </c>
      <c r="G19" s="41" t="e">
        <f t="shared" si="4"/>
        <v>#VALUE!</v>
      </c>
      <c r="H19" s="41" t="e">
        <f t="shared" si="4"/>
        <v>#VALUE!</v>
      </c>
      <c r="I19" s="41" t="e">
        <f t="shared" si="4"/>
        <v>#VALUE!</v>
      </c>
      <c r="J19" s="41" t="e">
        <f t="shared" si="4"/>
        <v>#VALUE!</v>
      </c>
      <c r="K19" s="41" t="e">
        <f t="shared" si="4"/>
        <v>#VALUE!</v>
      </c>
      <c r="L19" s="41">
        <f t="shared" si="4"/>
        <v>5513.35275</v>
      </c>
      <c r="M19" s="41">
        <f t="shared" si="4"/>
        <v>0</v>
      </c>
      <c r="N19" s="41">
        <f t="shared" si="4"/>
        <v>413663.14725000004</v>
      </c>
      <c r="O19" s="41">
        <f t="shared" si="4"/>
        <v>413663.14725000004</v>
      </c>
      <c r="P19" s="41">
        <f t="shared" si="4"/>
        <v>78786.647250000009</v>
      </c>
      <c r="Q19" s="41">
        <f t="shared" si="4"/>
        <v>78786.647250000009</v>
      </c>
      <c r="R19" s="40" t="s">
        <v>15</v>
      </c>
      <c r="S19" s="57">
        <f>D19-N19</f>
        <v>5513.3527499999618</v>
      </c>
    </row>
    <row r="20" spans="1:19" s="23" customFormat="1" ht="72" customHeight="1">
      <c r="A20" s="5" t="s">
        <v>13</v>
      </c>
      <c r="B20" s="6" t="s">
        <v>277</v>
      </c>
      <c r="C20" s="1" t="s">
        <v>15</v>
      </c>
      <c r="D20" s="31">
        <f>D21+D22+D23</f>
        <v>57500</v>
      </c>
      <c r="E20" s="31">
        <f t="shared" ref="E20:Q20" si="5">E21+E22+E23</f>
        <v>0</v>
      </c>
      <c r="F20" s="31">
        <f t="shared" si="5"/>
        <v>57500</v>
      </c>
      <c r="G20" s="31" t="e">
        <f t="shared" si="5"/>
        <v>#VALUE!</v>
      </c>
      <c r="H20" s="31" t="e">
        <f t="shared" si="5"/>
        <v>#VALUE!</v>
      </c>
      <c r="I20" s="31" t="e">
        <f t="shared" si="5"/>
        <v>#VALUE!</v>
      </c>
      <c r="J20" s="31" t="e">
        <f t="shared" si="5"/>
        <v>#VALUE!</v>
      </c>
      <c r="K20" s="31" t="e">
        <f t="shared" si="5"/>
        <v>#VALUE!</v>
      </c>
      <c r="L20" s="31">
        <f t="shared" si="5"/>
        <v>0</v>
      </c>
      <c r="M20" s="31">
        <f t="shared" si="5"/>
        <v>0</v>
      </c>
      <c r="N20" s="31">
        <f t="shared" si="5"/>
        <v>57500</v>
      </c>
      <c r="O20" s="31">
        <f t="shared" si="5"/>
        <v>57500</v>
      </c>
      <c r="P20" s="31">
        <f t="shared" si="5"/>
        <v>15000</v>
      </c>
      <c r="Q20" s="31">
        <f t="shared" si="5"/>
        <v>15000</v>
      </c>
      <c r="R20" s="1"/>
    </row>
    <row r="21" spans="1:19" ht="43.5" customHeight="1">
      <c r="A21" s="1">
        <v>1</v>
      </c>
      <c r="B21" s="2" t="s">
        <v>251</v>
      </c>
      <c r="C21" s="5"/>
      <c r="D21" s="32">
        <f>E21+F21</f>
        <v>45000</v>
      </c>
      <c r="E21" s="32">
        <v>0</v>
      </c>
      <c r="F21" s="32">
        <v>45000</v>
      </c>
      <c r="G21" s="32" t="s">
        <v>15</v>
      </c>
      <c r="H21" s="32" t="s">
        <v>207</v>
      </c>
      <c r="I21" s="32" t="s">
        <v>206</v>
      </c>
      <c r="J21" s="32" t="s">
        <v>23</v>
      </c>
      <c r="K21" s="32"/>
      <c r="L21" s="32"/>
      <c r="M21" s="32"/>
      <c r="N21" s="32">
        <f>O21</f>
        <v>45000</v>
      </c>
      <c r="O21" s="32">
        <f>F21</f>
        <v>45000</v>
      </c>
      <c r="P21" s="32">
        <f>Q21</f>
        <v>15000</v>
      </c>
      <c r="Q21" s="32">
        <v>15000</v>
      </c>
      <c r="R21" s="1"/>
    </row>
    <row r="22" spans="1:19" ht="43.5" customHeight="1">
      <c r="A22" s="1">
        <v>1</v>
      </c>
      <c r="B22" s="2" t="s">
        <v>46</v>
      </c>
      <c r="C22" s="1" t="s">
        <v>15</v>
      </c>
      <c r="D22" s="32">
        <v>10000</v>
      </c>
      <c r="E22" s="32">
        <v>0</v>
      </c>
      <c r="F22" s="32">
        <f>D22</f>
        <v>10000</v>
      </c>
      <c r="G22" s="32" t="s">
        <v>195</v>
      </c>
      <c r="H22" s="32" t="s">
        <v>196</v>
      </c>
      <c r="I22" s="32" t="s">
        <v>197</v>
      </c>
      <c r="J22" s="32" t="s">
        <v>45</v>
      </c>
      <c r="K22" s="32" t="s">
        <v>49</v>
      </c>
      <c r="L22" s="32"/>
      <c r="M22" s="32"/>
      <c r="N22" s="32">
        <f>O22</f>
        <v>10000</v>
      </c>
      <c r="O22" s="32">
        <f>F22</f>
        <v>10000</v>
      </c>
      <c r="P22" s="32">
        <f>Q22</f>
        <v>0</v>
      </c>
      <c r="Q22" s="32">
        <v>0</v>
      </c>
      <c r="R22" s="1" t="s">
        <v>15</v>
      </c>
    </row>
    <row r="23" spans="1:19" ht="63" customHeight="1">
      <c r="A23" s="1">
        <v>2</v>
      </c>
      <c r="B23" s="2" t="s">
        <v>433</v>
      </c>
      <c r="C23" s="5"/>
      <c r="D23" s="32">
        <v>2500</v>
      </c>
      <c r="E23" s="32">
        <v>0</v>
      </c>
      <c r="F23" s="32">
        <f>D23</f>
        <v>2500</v>
      </c>
      <c r="G23" s="32" t="s">
        <v>68</v>
      </c>
      <c r="H23" s="32" t="s">
        <v>69</v>
      </c>
      <c r="I23" s="32"/>
      <c r="J23" s="32" t="s">
        <v>70</v>
      </c>
      <c r="K23" s="32" t="s">
        <v>48</v>
      </c>
      <c r="L23" s="32"/>
      <c r="M23" s="32"/>
      <c r="N23" s="32">
        <f>O23</f>
        <v>2500</v>
      </c>
      <c r="O23" s="32">
        <f>F23</f>
        <v>2500</v>
      </c>
      <c r="P23" s="32">
        <v>0</v>
      </c>
      <c r="Q23" s="32">
        <v>0</v>
      </c>
      <c r="R23" s="1" t="s">
        <v>15</v>
      </c>
    </row>
    <row r="24" spans="1:19" s="23" customFormat="1" ht="32.25" customHeight="1">
      <c r="A24" s="5" t="s">
        <v>12</v>
      </c>
      <c r="B24" s="6" t="s">
        <v>212</v>
      </c>
      <c r="C24" s="1" t="s">
        <v>15</v>
      </c>
      <c r="D24" s="31">
        <f>D25+D26+D27</f>
        <v>40800</v>
      </c>
      <c r="E24" s="31">
        <f t="shared" ref="E24:Q24" si="6">E25+E26+E27</f>
        <v>0</v>
      </c>
      <c r="F24" s="31">
        <f t="shared" si="6"/>
        <v>40800</v>
      </c>
      <c r="G24" s="31" t="e">
        <f t="shared" si="6"/>
        <v>#VALUE!</v>
      </c>
      <c r="H24" s="31" t="e">
        <f t="shared" si="6"/>
        <v>#VALUE!</v>
      </c>
      <c r="I24" s="31" t="e">
        <f t="shared" si="6"/>
        <v>#VALUE!</v>
      </c>
      <c r="J24" s="31" t="e">
        <f t="shared" si="6"/>
        <v>#VALUE!</v>
      </c>
      <c r="K24" s="31" t="e">
        <f t="shared" si="6"/>
        <v>#VALUE!</v>
      </c>
      <c r="L24" s="31">
        <f t="shared" si="6"/>
        <v>5513.35275</v>
      </c>
      <c r="M24" s="31">
        <f t="shared" si="6"/>
        <v>0</v>
      </c>
      <c r="N24" s="31">
        <f t="shared" si="6"/>
        <v>35286.647250000002</v>
      </c>
      <c r="O24" s="31">
        <f t="shared" si="6"/>
        <v>35286.647250000002</v>
      </c>
      <c r="P24" s="31">
        <f t="shared" si="6"/>
        <v>17786.647250000002</v>
      </c>
      <c r="Q24" s="31">
        <f t="shared" si="6"/>
        <v>17786.647250000002</v>
      </c>
      <c r="R24" s="5"/>
    </row>
    <row r="25" spans="1:19" s="23" customFormat="1" ht="50.25" customHeight="1">
      <c r="A25" s="1">
        <v>1</v>
      </c>
      <c r="B25" s="2" t="s">
        <v>280</v>
      </c>
      <c r="C25" s="5"/>
      <c r="D25" s="32">
        <v>5000</v>
      </c>
      <c r="E25" s="32"/>
      <c r="F25" s="32">
        <f>D25</f>
        <v>5000</v>
      </c>
      <c r="G25" s="32" t="s">
        <v>20</v>
      </c>
      <c r="H25" s="32" t="s">
        <v>21</v>
      </c>
      <c r="I25" s="32" t="s">
        <v>22</v>
      </c>
      <c r="J25" s="32" t="s">
        <v>23</v>
      </c>
      <c r="K25" s="32" t="s">
        <v>50</v>
      </c>
      <c r="L25" s="32"/>
      <c r="M25" s="32"/>
      <c r="N25" s="32">
        <f>O25</f>
        <v>5000</v>
      </c>
      <c r="O25" s="32">
        <f>F25</f>
        <v>5000</v>
      </c>
      <c r="P25" s="32"/>
      <c r="Q25" s="32"/>
      <c r="R25" s="1" t="s">
        <v>15</v>
      </c>
    </row>
    <row r="26" spans="1:19" s="23" customFormat="1" ht="55.5" customHeight="1">
      <c r="A26" s="1">
        <v>2</v>
      </c>
      <c r="B26" s="2" t="s">
        <v>262</v>
      </c>
      <c r="C26" s="1" t="s">
        <v>15</v>
      </c>
      <c r="D26" s="32">
        <v>25000</v>
      </c>
      <c r="E26" s="32"/>
      <c r="F26" s="32">
        <f>D26</f>
        <v>25000</v>
      </c>
      <c r="G26" s="32" t="s">
        <v>17</v>
      </c>
      <c r="H26" s="32" t="s">
        <v>18</v>
      </c>
      <c r="I26" s="32" t="s">
        <v>19</v>
      </c>
      <c r="J26" s="32" t="s">
        <v>16</v>
      </c>
      <c r="K26" s="32" t="s">
        <v>51</v>
      </c>
      <c r="L26" s="32"/>
      <c r="M26" s="32"/>
      <c r="N26" s="32">
        <f>O26</f>
        <v>25000</v>
      </c>
      <c r="O26" s="32">
        <f>F26</f>
        <v>25000</v>
      </c>
      <c r="P26" s="32">
        <f>Q26</f>
        <v>12500</v>
      </c>
      <c r="Q26" s="32">
        <v>12500</v>
      </c>
      <c r="R26" s="1" t="s">
        <v>15</v>
      </c>
    </row>
    <row r="27" spans="1:19" s="23" customFormat="1" ht="87" customHeight="1">
      <c r="A27" s="1">
        <v>3</v>
      </c>
      <c r="B27" s="2" t="s">
        <v>282</v>
      </c>
      <c r="C27" s="1" t="s">
        <v>283</v>
      </c>
      <c r="D27" s="32">
        <v>10800</v>
      </c>
      <c r="E27" s="32"/>
      <c r="F27" s="32">
        <f>D27</f>
        <v>10800</v>
      </c>
      <c r="G27" s="32"/>
      <c r="H27" s="32"/>
      <c r="I27" s="32"/>
      <c r="J27" s="32"/>
      <c r="K27" s="32"/>
      <c r="L27" s="32">
        <v>5513.35275</v>
      </c>
      <c r="M27" s="32"/>
      <c r="N27" s="32">
        <f>D27-L27</f>
        <v>5286.64725</v>
      </c>
      <c r="O27" s="32">
        <f>N27</f>
        <v>5286.64725</v>
      </c>
      <c r="P27" s="32">
        <f>Q27</f>
        <v>5286.64725</v>
      </c>
      <c r="Q27" s="32">
        <f>N27</f>
        <v>5286.64725</v>
      </c>
      <c r="R27" s="2" t="s">
        <v>284</v>
      </c>
    </row>
    <row r="28" spans="1:19" s="23" customFormat="1" ht="36.75" customHeight="1">
      <c r="A28" s="5" t="s">
        <v>210</v>
      </c>
      <c r="B28" s="6" t="s">
        <v>213</v>
      </c>
      <c r="C28" s="5"/>
      <c r="D28" s="31">
        <f>SUM(D29:D32)</f>
        <v>244376.5</v>
      </c>
      <c r="E28" s="31">
        <f t="shared" ref="E28:Q28" si="7">SUM(E29:E32)</f>
        <v>0</v>
      </c>
      <c r="F28" s="31">
        <f t="shared" si="7"/>
        <v>244376.5</v>
      </c>
      <c r="G28" s="31">
        <f t="shared" si="7"/>
        <v>0</v>
      </c>
      <c r="H28" s="31">
        <f t="shared" si="7"/>
        <v>0</v>
      </c>
      <c r="I28" s="31">
        <f t="shared" si="7"/>
        <v>0</v>
      </c>
      <c r="J28" s="31">
        <f t="shared" si="7"/>
        <v>0</v>
      </c>
      <c r="K28" s="31">
        <f t="shared" si="7"/>
        <v>0</v>
      </c>
      <c r="L28" s="31">
        <f t="shared" si="7"/>
        <v>0</v>
      </c>
      <c r="M28" s="31">
        <f t="shared" si="7"/>
        <v>0</v>
      </c>
      <c r="N28" s="31">
        <f t="shared" si="7"/>
        <v>244376.5</v>
      </c>
      <c r="O28" s="31">
        <f t="shared" si="7"/>
        <v>244376.5</v>
      </c>
      <c r="P28" s="31">
        <f t="shared" si="7"/>
        <v>30000</v>
      </c>
      <c r="Q28" s="31">
        <f t="shared" si="7"/>
        <v>30000</v>
      </c>
      <c r="R28" s="5"/>
    </row>
    <row r="29" spans="1:19" s="23" customFormat="1" ht="69.75" customHeight="1">
      <c r="A29" s="1">
        <v>1</v>
      </c>
      <c r="B29" s="25" t="s">
        <v>245</v>
      </c>
      <c r="C29" s="1" t="s">
        <v>15</v>
      </c>
      <c r="D29" s="32">
        <f>E29+F29</f>
        <v>72506.5</v>
      </c>
      <c r="E29" s="32">
        <v>0</v>
      </c>
      <c r="F29" s="32">
        <v>72506.5</v>
      </c>
      <c r="G29" s="36" t="s">
        <v>247</v>
      </c>
      <c r="H29" s="36" t="s">
        <v>250</v>
      </c>
      <c r="I29" s="32" t="s">
        <v>15</v>
      </c>
      <c r="J29" s="32" t="s">
        <v>16</v>
      </c>
      <c r="K29" s="32" t="s">
        <v>49</v>
      </c>
      <c r="L29" s="32"/>
      <c r="M29" s="32"/>
      <c r="N29" s="32">
        <f>O29</f>
        <v>72506.5</v>
      </c>
      <c r="O29" s="32">
        <f>F29</f>
        <v>72506.5</v>
      </c>
      <c r="P29" s="32">
        <f>Q29</f>
        <v>30000</v>
      </c>
      <c r="Q29" s="32">
        <v>30000</v>
      </c>
      <c r="R29" s="54" t="s">
        <v>315</v>
      </c>
    </row>
    <row r="30" spans="1:19" s="23" customFormat="1" ht="69.75" customHeight="1">
      <c r="A30" s="1">
        <v>2</v>
      </c>
      <c r="B30" s="25" t="s">
        <v>244</v>
      </c>
      <c r="C30" s="5"/>
      <c r="D30" s="32">
        <v>89870</v>
      </c>
      <c r="E30" s="32">
        <v>0</v>
      </c>
      <c r="F30" s="32">
        <f>D30</f>
        <v>89870</v>
      </c>
      <c r="G30" s="36" t="s">
        <v>246</v>
      </c>
      <c r="H30" s="36" t="s">
        <v>249</v>
      </c>
      <c r="I30" s="32" t="s">
        <v>15</v>
      </c>
      <c r="J30" s="32" t="s">
        <v>25</v>
      </c>
      <c r="K30" s="32" t="s">
        <v>48</v>
      </c>
      <c r="L30" s="32"/>
      <c r="M30" s="32"/>
      <c r="N30" s="32">
        <f>O30</f>
        <v>89870</v>
      </c>
      <c r="O30" s="32">
        <f>F30</f>
        <v>89870</v>
      </c>
      <c r="P30" s="32"/>
      <c r="Q30" s="32"/>
      <c r="R30" s="1" t="s">
        <v>15</v>
      </c>
    </row>
    <row r="31" spans="1:19" s="23" customFormat="1" ht="69.75" customHeight="1">
      <c r="A31" s="1">
        <v>3</v>
      </c>
      <c r="B31" s="2" t="s">
        <v>29</v>
      </c>
      <c r="C31" s="1" t="s">
        <v>15</v>
      </c>
      <c r="D31" s="32">
        <v>52000</v>
      </c>
      <c r="E31" s="32">
        <v>0</v>
      </c>
      <c r="F31" s="32">
        <f>D31</f>
        <v>52000</v>
      </c>
      <c r="G31" s="32" t="s">
        <v>39</v>
      </c>
      <c r="H31" s="32" t="s">
        <v>248</v>
      </c>
      <c r="I31" s="32" t="s">
        <v>40</v>
      </c>
      <c r="J31" s="32" t="s">
        <v>41</v>
      </c>
      <c r="K31" s="32" t="s">
        <v>53</v>
      </c>
      <c r="L31" s="32"/>
      <c r="M31" s="32"/>
      <c r="N31" s="32">
        <f>O31</f>
        <v>52000</v>
      </c>
      <c r="O31" s="32">
        <f>F31</f>
        <v>52000</v>
      </c>
      <c r="P31" s="32"/>
      <c r="Q31" s="32"/>
      <c r="R31" s="1" t="s">
        <v>15</v>
      </c>
    </row>
    <row r="32" spans="1:19" s="23" customFormat="1" ht="78" customHeight="1">
      <c r="A32" s="1">
        <v>4</v>
      </c>
      <c r="B32" s="2" t="s">
        <v>288</v>
      </c>
      <c r="C32" s="5"/>
      <c r="D32" s="32">
        <v>30000</v>
      </c>
      <c r="E32" s="32">
        <v>0</v>
      </c>
      <c r="F32" s="32">
        <f>D32</f>
        <v>30000</v>
      </c>
      <c r="G32" s="32" t="s">
        <v>26</v>
      </c>
      <c r="H32" s="32" t="s">
        <v>28</v>
      </c>
      <c r="I32" s="32" t="s">
        <v>27</v>
      </c>
      <c r="J32" s="32" t="s">
        <v>70</v>
      </c>
      <c r="K32" s="32" t="s">
        <v>60</v>
      </c>
      <c r="L32" s="32"/>
      <c r="M32" s="32"/>
      <c r="N32" s="32">
        <f>O32</f>
        <v>30000</v>
      </c>
      <c r="O32" s="32">
        <f>F32</f>
        <v>30000</v>
      </c>
      <c r="P32" s="32"/>
      <c r="Q32" s="32"/>
      <c r="R32" s="1" t="s">
        <v>15</v>
      </c>
    </row>
    <row r="33" spans="1:20" s="23" customFormat="1" ht="39.75" customHeight="1">
      <c r="A33" s="5" t="s">
        <v>214</v>
      </c>
      <c r="B33" s="7" t="s">
        <v>211</v>
      </c>
      <c r="C33" s="1" t="s">
        <v>15</v>
      </c>
      <c r="D33" s="31">
        <f>D34</f>
        <v>10000</v>
      </c>
      <c r="E33" s="31">
        <f t="shared" ref="E33:Q33" si="8">E34</f>
        <v>0</v>
      </c>
      <c r="F33" s="31">
        <f t="shared" si="8"/>
        <v>10000</v>
      </c>
      <c r="G33" s="31" t="str">
        <f t="shared" si="8"/>
        <v/>
      </c>
      <c r="H33" s="31" t="str">
        <f t="shared" si="8"/>
        <v/>
      </c>
      <c r="I33" s="31" t="str">
        <f t="shared" si="8"/>
        <v>giải quyết được tiêu chí chưa có nhà máy xử lý nước thải, đạt tiêu chí lên thị trấn; Phục vụ cho hoàn thành các chỉ tiêu:(40) Tỷ lệ nước thải đô thị được xử lý đạt quy chuẩn kỹ thuật;</v>
      </c>
      <c r="J33" s="31" t="str">
        <f t="shared" si="8"/>
        <v xml:space="preserve"> Quyết định số 120/QĐ-UBND ngày 22/01/2024 của UBND tỉnh Bắc Kạn về việc phê duyệt Quy hoạch chung xây dựng trung tâm xã Bộc Bố, huyện Pác Nặm giai đoạn 2021-2030, định hướng đến năm 2050</v>
      </c>
      <c r="K33" s="31" t="str">
        <f t="shared" si="8"/>
        <v>UT9</v>
      </c>
      <c r="L33" s="31">
        <f t="shared" si="8"/>
        <v>0</v>
      </c>
      <c r="M33" s="31">
        <f t="shared" si="8"/>
        <v>0</v>
      </c>
      <c r="N33" s="31">
        <f t="shared" si="8"/>
        <v>10000</v>
      </c>
      <c r="O33" s="31">
        <f t="shared" si="8"/>
        <v>10000</v>
      </c>
      <c r="P33" s="31">
        <f t="shared" si="8"/>
        <v>3000</v>
      </c>
      <c r="Q33" s="31">
        <f t="shared" si="8"/>
        <v>3000</v>
      </c>
      <c r="R33" s="5"/>
    </row>
    <row r="34" spans="1:20" s="23" customFormat="1" ht="68.25" customHeight="1">
      <c r="A34" s="1">
        <v>1</v>
      </c>
      <c r="B34" s="2" t="s">
        <v>263</v>
      </c>
      <c r="C34" s="5"/>
      <c r="D34" s="32">
        <v>10000</v>
      </c>
      <c r="E34" s="32"/>
      <c r="F34" s="32">
        <f>D34</f>
        <v>10000</v>
      </c>
      <c r="G34" s="32" t="s">
        <v>15</v>
      </c>
      <c r="H34" s="32" t="s">
        <v>15</v>
      </c>
      <c r="I34" s="32" t="s">
        <v>62</v>
      </c>
      <c r="J34" s="32" t="s">
        <v>25</v>
      </c>
      <c r="K34" s="32" t="s">
        <v>54</v>
      </c>
      <c r="L34" s="32"/>
      <c r="M34" s="32"/>
      <c r="N34" s="32">
        <f>O34</f>
        <v>10000</v>
      </c>
      <c r="O34" s="32">
        <f>F34</f>
        <v>10000</v>
      </c>
      <c r="P34" s="32">
        <f>Q34</f>
        <v>3000</v>
      </c>
      <c r="Q34" s="32">
        <v>3000</v>
      </c>
      <c r="R34" s="1" t="s">
        <v>15</v>
      </c>
    </row>
    <row r="35" spans="1:20" s="23" customFormat="1" ht="37.5" customHeight="1">
      <c r="A35" s="5" t="s">
        <v>215</v>
      </c>
      <c r="B35" s="6" t="s">
        <v>218</v>
      </c>
      <c r="C35" s="1" t="s">
        <v>15</v>
      </c>
      <c r="D35" s="31">
        <f>SUM(D36:D38)</f>
        <v>58000</v>
      </c>
      <c r="E35" s="31">
        <f t="shared" ref="E35:Q35" si="9">SUM(E36:E38)</f>
        <v>0</v>
      </c>
      <c r="F35" s="31">
        <f t="shared" si="9"/>
        <v>58000</v>
      </c>
      <c r="G35" s="31">
        <f t="shared" si="9"/>
        <v>0</v>
      </c>
      <c r="H35" s="31">
        <f t="shared" si="9"/>
        <v>0</v>
      </c>
      <c r="I35" s="31">
        <f t="shared" si="9"/>
        <v>0</v>
      </c>
      <c r="J35" s="31">
        <f t="shared" si="9"/>
        <v>0</v>
      </c>
      <c r="K35" s="31">
        <f t="shared" si="9"/>
        <v>0</v>
      </c>
      <c r="L35" s="31">
        <f t="shared" si="9"/>
        <v>0</v>
      </c>
      <c r="M35" s="31">
        <f t="shared" si="9"/>
        <v>0</v>
      </c>
      <c r="N35" s="31">
        <f t="shared" si="9"/>
        <v>58000</v>
      </c>
      <c r="O35" s="31">
        <f t="shared" si="9"/>
        <v>58000</v>
      </c>
      <c r="P35" s="31">
        <f t="shared" si="9"/>
        <v>8000</v>
      </c>
      <c r="Q35" s="31">
        <f t="shared" si="9"/>
        <v>8000</v>
      </c>
      <c r="R35" s="5"/>
    </row>
    <row r="36" spans="1:20" s="23" customFormat="1" ht="69.75" customHeight="1">
      <c r="A36" s="1">
        <v>1</v>
      </c>
      <c r="B36" s="2" t="s">
        <v>252</v>
      </c>
      <c r="C36" s="5"/>
      <c r="D36" s="32">
        <v>20000</v>
      </c>
      <c r="E36" s="32"/>
      <c r="F36" s="32">
        <f>D36</f>
        <v>20000</v>
      </c>
      <c r="G36" s="32" t="s">
        <v>15</v>
      </c>
      <c r="H36" s="32" t="s">
        <v>63</v>
      </c>
      <c r="I36" s="32" t="s">
        <v>64</v>
      </c>
      <c r="J36" s="32" t="s">
        <v>25</v>
      </c>
      <c r="K36" s="32" t="s">
        <v>59</v>
      </c>
      <c r="L36" s="32"/>
      <c r="M36" s="32"/>
      <c r="N36" s="32">
        <f>O36</f>
        <v>20000</v>
      </c>
      <c r="O36" s="32">
        <f>F36</f>
        <v>20000</v>
      </c>
      <c r="P36" s="32">
        <f>Q36</f>
        <v>8000</v>
      </c>
      <c r="Q36" s="32">
        <v>8000</v>
      </c>
      <c r="R36" s="1" t="s">
        <v>15</v>
      </c>
    </row>
    <row r="37" spans="1:20" s="23" customFormat="1" ht="67.5" customHeight="1">
      <c r="A37" s="1">
        <v>2</v>
      </c>
      <c r="B37" s="2" t="s">
        <v>253</v>
      </c>
      <c r="C37" s="1" t="s">
        <v>15</v>
      </c>
      <c r="D37" s="32">
        <v>35000</v>
      </c>
      <c r="E37" s="32"/>
      <c r="F37" s="42">
        <f>D37</f>
        <v>35000</v>
      </c>
      <c r="G37" s="32" t="s">
        <v>65</v>
      </c>
      <c r="H37" s="32" t="s">
        <v>66</v>
      </c>
      <c r="I37" s="32" t="s">
        <v>67</v>
      </c>
      <c r="J37" s="32" t="s">
        <v>25</v>
      </c>
      <c r="K37" s="32" t="s">
        <v>61</v>
      </c>
      <c r="L37" s="32"/>
      <c r="M37" s="32"/>
      <c r="N37" s="32">
        <f>O37</f>
        <v>35000</v>
      </c>
      <c r="O37" s="32">
        <f>F37</f>
        <v>35000</v>
      </c>
      <c r="P37" s="32"/>
      <c r="Q37" s="32"/>
      <c r="R37" s="1" t="s">
        <v>15</v>
      </c>
    </row>
    <row r="38" spans="1:20" s="23" customFormat="1" ht="67.5" customHeight="1">
      <c r="A38" s="1">
        <v>3</v>
      </c>
      <c r="B38" s="2" t="s">
        <v>255</v>
      </c>
      <c r="C38" s="5"/>
      <c r="D38" s="32">
        <f>E38+F38</f>
        <v>3000</v>
      </c>
      <c r="E38" s="32"/>
      <c r="F38" s="32">
        <v>3000</v>
      </c>
      <c r="G38" s="32" t="s">
        <v>226</v>
      </c>
      <c r="H38" s="32" t="s">
        <v>227</v>
      </c>
      <c r="I38" s="32" t="s">
        <v>228</v>
      </c>
      <c r="J38" s="32" t="s">
        <v>25</v>
      </c>
      <c r="K38" s="32"/>
      <c r="L38" s="32"/>
      <c r="M38" s="32"/>
      <c r="N38" s="32">
        <f>O38</f>
        <v>3000</v>
      </c>
      <c r="O38" s="32">
        <f>F38</f>
        <v>3000</v>
      </c>
      <c r="P38" s="32"/>
      <c r="Q38" s="32"/>
      <c r="R38" s="1"/>
    </row>
    <row r="39" spans="1:20" s="23" customFormat="1" ht="34.5" customHeight="1">
      <c r="A39" s="5" t="s">
        <v>221</v>
      </c>
      <c r="B39" s="6" t="s">
        <v>216</v>
      </c>
      <c r="C39" s="1" t="s">
        <v>15</v>
      </c>
      <c r="D39" s="31">
        <f>SUM(D40:D42)</f>
        <v>5500</v>
      </c>
      <c r="E39" s="31">
        <f t="shared" ref="E39:Q39" si="10">SUM(E40:E42)</f>
        <v>0</v>
      </c>
      <c r="F39" s="31">
        <f t="shared" si="10"/>
        <v>5500</v>
      </c>
      <c r="G39" s="31">
        <f t="shared" si="10"/>
        <v>0</v>
      </c>
      <c r="H39" s="31">
        <f t="shared" si="10"/>
        <v>0</v>
      </c>
      <c r="I39" s="31">
        <f t="shared" si="10"/>
        <v>0</v>
      </c>
      <c r="J39" s="31">
        <f t="shared" si="10"/>
        <v>0</v>
      </c>
      <c r="K39" s="31">
        <f t="shared" si="10"/>
        <v>0</v>
      </c>
      <c r="L39" s="31">
        <f t="shared" si="10"/>
        <v>0</v>
      </c>
      <c r="M39" s="31">
        <f t="shared" si="10"/>
        <v>0</v>
      </c>
      <c r="N39" s="31">
        <f t="shared" si="10"/>
        <v>5500</v>
      </c>
      <c r="O39" s="31">
        <f t="shared" si="10"/>
        <v>5500</v>
      </c>
      <c r="P39" s="31">
        <f t="shared" si="10"/>
        <v>5000</v>
      </c>
      <c r="Q39" s="31">
        <f t="shared" si="10"/>
        <v>5000</v>
      </c>
      <c r="R39" s="5"/>
    </row>
    <row r="40" spans="1:20" s="23" customFormat="1" ht="56.25" customHeight="1">
      <c r="A40" s="1">
        <v>1</v>
      </c>
      <c r="B40" s="2" t="s">
        <v>42</v>
      </c>
      <c r="C40" s="5"/>
      <c r="D40" s="32">
        <v>2000</v>
      </c>
      <c r="E40" s="32"/>
      <c r="F40" s="32">
        <f>D40</f>
        <v>2000</v>
      </c>
      <c r="G40" s="32" t="s">
        <v>43</v>
      </c>
      <c r="H40" s="32" t="s">
        <v>44</v>
      </c>
      <c r="I40" s="35"/>
      <c r="J40" s="32" t="s">
        <v>45</v>
      </c>
      <c r="K40" s="32" t="s">
        <v>48</v>
      </c>
      <c r="L40" s="32"/>
      <c r="M40" s="32"/>
      <c r="N40" s="32">
        <f>F40</f>
        <v>2000</v>
      </c>
      <c r="O40" s="32">
        <f>N40</f>
        <v>2000</v>
      </c>
      <c r="P40" s="32">
        <f>Q40</f>
        <v>2000</v>
      </c>
      <c r="Q40" s="32">
        <f>O40</f>
        <v>2000</v>
      </c>
      <c r="R40" s="1" t="s">
        <v>15</v>
      </c>
    </row>
    <row r="41" spans="1:20" s="23" customFormat="1" ht="66.75" customHeight="1">
      <c r="A41" s="1">
        <v>2</v>
      </c>
      <c r="B41" s="2" t="s">
        <v>192</v>
      </c>
      <c r="C41" s="1" t="s">
        <v>15</v>
      </c>
      <c r="D41" s="32">
        <v>2000</v>
      </c>
      <c r="E41" s="32"/>
      <c r="F41" s="32">
        <f>D41</f>
        <v>2000</v>
      </c>
      <c r="G41" s="32" t="s">
        <v>194</v>
      </c>
      <c r="H41" s="32" t="s">
        <v>191</v>
      </c>
      <c r="I41" s="32" t="s">
        <v>193</v>
      </c>
      <c r="J41" s="32"/>
      <c r="K41" s="32"/>
      <c r="L41" s="32"/>
      <c r="M41" s="32"/>
      <c r="N41" s="32">
        <f>F41</f>
        <v>2000</v>
      </c>
      <c r="O41" s="32">
        <f>N41</f>
        <v>2000</v>
      </c>
      <c r="P41" s="32">
        <f>Q41</f>
        <v>1500</v>
      </c>
      <c r="Q41" s="32">
        <v>1500</v>
      </c>
      <c r="R41" s="1"/>
    </row>
    <row r="42" spans="1:20" s="23" customFormat="1" ht="81" customHeight="1">
      <c r="A42" s="1">
        <v>3</v>
      </c>
      <c r="B42" s="2" t="s">
        <v>55</v>
      </c>
      <c r="C42" s="5"/>
      <c r="D42" s="33">
        <v>1500</v>
      </c>
      <c r="E42" s="33"/>
      <c r="F42" s="32">
        <f>D42</f>
        <v>1500</v>
      </c>
      <c r="G42" s="32" t="s">
        <v>56</v>
      </c>
      <c r="H42" s="32" t="s">
        <v>57</v>
      </c>
      <c r="I42" s="32" t="s">
        <v>58</v>
      </c>
      <c r="J42" s="32" t="s">
        <v>38</v>
      </c>
      <c r="K42" s="32" t="s">
        <v>50</v>
      </c>
      <c r="L42" s="32"/>
      <c r="M42" s="32"/>
      <c r="N42" s="32">
        <f>F42</f>
        <v>1500</v>
      </c>
      <c r="O42" s="32">
        <f>N42</f>
        <v>1500</v>
      </c>
      <c r="P42" s="32">
        <f>Q42</f>
        <v>1500</v>
      </c>
      <c r="Q42" s="32">
        <f>O42</f>
        <v>1500</v>
      </c>
      <c r="R42" s="1" t="s">
        <v>15</v>
      </c>
    </row>
    <row r="43" spans="1:20" s="23" customFormat="1" ht="45.75" customHeight="1">
      <c r="A43" s="5" t="s">
        <v>222</v>
      </c>
      <c r="B43" s="6" t="s">
        <v>217</v>
      </c>
      <c r="C43" s="1" t="s">
        <v>15</v>
      </c>
      <c r="D43" s="31">
        <f>D44</f>
        <v>3000</v>
      </c>
      <c r="E43" s="31">
        <f t="shared" ref="E43:Q43" si="11">E44</f>
        <v>0</v>
      </c>
      <c r="F43" s="31">
        <f t="shared" si="11"/>
        <v>3000</v>
      </c>
      <c r="G43" s="31" t="str">
        <f t="shared" si="11"/>
        <v>Hệ thống xử lý rácthải sinh hoạt với công nghệ lò đốt cũ, đã xuống cấp vàkhông  thể khắc phục, sửachữa được</v>
      </c>
      <c r="H43" s="31" t="str">
        <f t="shared" si="11"/>
        <v>a, San nền:- Diện tích cần san nền khoảng: 1.000m2.- Các vị trí đào sâu, đắp cao gia cố để đảm bảo cho công trình.- Đế móng Lò và hệ thống xử lý khí bằng BTCT khoảng 50m2.- San gạt sửa Bể sữa vôi (tận dụng bể nước hiện có).b, Đường vào bãi rác:- Đầu tư tuyến đường trục chính vào bãi rác đến khu xử lý rác; L=500m.+ Bề rộng nền đường rộng, Bn=4,8m.3+ Mặt đường rộng, Bm= 3m.+ Lề đường rộng 0,5m.+ Kết cấu mặt đường bằng bê tông xi măng.- Lắp đặt hàng rào bằng hệ thống thép gai: L= 2.000m.- Lắp đặt Cổng: L= 5,5m.- Rãnh thu nước mưa: 200mc, Nhà tập kết phân loại rác: 200m2- Xây lắp kết cấu bằng Khung sắt, mái tôn.- Kết cầu nền bằng bê tông xi măng.- Mố néo cố định ống khói bằng thép 3 cái.d, Nhà điều hành: 50m2- Xây lắp kết cấu bằng Khung sắt, mái tôn.- Kết cầu nền bằng bê tông xi mănge, Lắp đặt thiết bị Lò đốt rác: Xây lắp với diện tích 200m2, Công nghệ Lò đốtrác T-TECH, công suất xử lý 400kg/h.- Các chỉ tiêu kỹ thuật khi lựa chọn thiết bị Lò đốt rác sinh hoạt</v>
      </c>
      <c r="I43" s="31" t="str">
        <f t="shared" si="11"/>
        <v>Theo đó việc lắp đặt hệ thống lò đốt rác mới cócông nghệ xử lý chất thải đáp ứng yêu cầu về bảo vệ môi trường là một giải pháphiệu quả để xử lý rác thải sinh hoạt trên địa bàn.Vì vậy việc đầu tư công trình xâydựng, lắp đặt thay thế lò đốt rác thải sinh hoạt mới trên địa bàn huyện Pác Nặm là2rất cần thiết, góp phần giảm thiểu tác động của rác thải đến môi trường, sức khỏecon người và kinh tế. Đồng thời còn góp phần thực hiện tốt tiêu chí môi trườngtrong xây dựng nông thôn mới, đưa trung tâm xã Bộc Bố trở thành thị trấn theoNghị quyết Đại hội đảng bộ huyện lần thứ IV đã đề ra, một đô thị xanh, sạch, đẹp</v>
      </c>
      <c r="J43" s="31" t="str">
        <f t="shared" si="11"/>
        <v>số 3978/QĐ UBND ngày 28/12/2023 của UBND huyện Pác Nặm VV phê duyệt đồ án chung  xây dựng xã nhạn Môn đến năm 2030</v>
      </c>
      <c r="K43" s="31">
        <f t="shared" si="11"/>
        <v>0</v>
      </c>
      <c r="L43" s="31">
        <f t="shared" si="11"/>
        <v>0</v>
      </c>
      <c r="M43" s="31">
        <f t="shared" si="11"/>
        <v>0</v>
      </c>
      <c r="N43" s="31">
        <f t="shared" si="11"/>
        <v>3000</v>
      </c>
      <c r="O43" s="31">
        <f t="shared" si="11"/>
        <v>3000</v>
      </c>
      <c r="P43" s="31">
        <f t="shared" si="11"/>
        <v>0</v>
      </c>
      <c r="Q43" s="31">
        <f t="shared" si="11"/>
        <v>0</v>
      </c>
      <c r="R43" s="5"/>
    </row>
    <row r="44" spans="1:20" ht="58.5" customHeight="1">
      <c r="A44" s="1">
        <v>1</v>
      </c>
      <c r="B44" s="2" t="s">
        <v>254</v>
      </c>
      <c r="C44" s="5"/>
      <c r="D44" s="32">
        <v>3000</v>
      </c>
      <c r="E44" s="32"/>
      <c r="F44" s="32">
        <f>D44</f>
        <v>3000</v>
      </c>
      <c r="G44" s="32" t="s">
        <v>188</v>
      </c>
      <c r="H44" s="32" t="s">
        <v>190</v>
      </c>
      <c r="I44" s="32" t="s">
        <v>189</v>
      </c>
      <c r="J44" s="32" t="s">
        <v>35</v>
      </c>
      <c r="K44" s="32"/>
      <c r="L44" s="32"/>
      <c r="M44" s="32"/>
      <c r="N44" s="32">
        <f>O44</f>
        <v>3000</v>
      </c>
      <c r="O44" s="32">
        <f>F44</f>
        <v>3000</v>
      </c>
      <c r="P44" s="32"/>
      <c r="Q44" s="32"/>
      <c r="R44" s="1"/>
    </row>
    <row r="45" spans="1:20" ht="39.75" customHeight="1">
      <c r="A45" s="38" t="s">
        <v>14</v>
      </c>
      <c r="B45" s="39" t="s">
        <v>285</v>
      </c>
      <c r="C45" s="40" t="s">
        <v>15</v>
      </c>
      <c r="D45" s="49">
        <f t="shared" ref="D45:Q45" si="12">D46+D52+D54+D98+D103+D105</f>
        <v>350639.5</v>
      </c>
      <c r="E45" s="49">
        <f t="shared" si="12"/>
        <v>332836.31205249997</v>
      </c>
      <c r="F45" s="49">
        <f t="shared" si="12"/>
        <v>17803.187947499999</v>
      </c>
      <c r="G45" s="49" t="e">
        <f t="shared" si="12"/>
        <v>#VALUE!</v>
      </c>
      <c r="H45" s="49" t="e">
        <f t="shared" si="12"/>
        <v>#VALUE!</v>
      </c>
      <c r="I45" s="49" t="e">
        <f t="shared" si="12"/>
        <v>#VALUE!</v>
      </c>
      <c r="J45" s="49" t="e">
        <f t="shared" si="12"/>
        <v>#VALUE!</v>
      </c>
      <c r="K45" s="49">
        <f t="shared" si="12"/>
        <v>0</v>
      </c>
      <c r="L45" s="49">
        <f t="shared" si="12"/>
        <v>0</v>
      </c>
      <c r="M45" s="49">
        <f t="shared" si="12"/>
        <v>0</v>
      </c>
      <c r="N45" s="49">
        <f t="shared" si="12"/>
        <v>350639.5</v>
      </c>
      <c r="O45" s="49">
        <f t="shared" si="12"/>
        <v>17803.187947499999</v>
      </c>
      <c r="P45" s="49">
        <f t="shared" si="12"/>
        <v>33900</v>
      </c>
      <c r="Q45" s="49">
        <f t="shared" si="12"/>
        <v>2500.28532</v>
      </c>
      <c r="R45" s="50"/>
      <c r="S45" s="57">
        <f>D45-N45</f>
        <v>0</v>
      </c>
      <c r="T45" s="51">
        <f>N45-O45</f>
        <v>332836.31205250003</v>
      </c>
    </row>
    <row r="46" spans="1:20" s="23" customFormat="1" ht="40.5" customHeight="1">
      <c r="A46" s="13" t="s">
        <v>13</v>
      </c>
      <c r="B46" s="20" t="s">
        <v>219</v>
      </c>
      <c r="C46" s="5"/>
      <c r="D46" s="34">
        <f>SUM(D47:D51)</f>
        <v>69300</v>
      </c>
      <c r="E46" s="34">
        <f t="shared" ref="E46:Q46" si="13">SUM(E47:E51)</f>
        <v>66650</v>
      </c>
      <c r="F46" s="34">
        <f t="shared" si="13"/>
        <v>2650</v>
      </c>
      <c r="G46" s="34">
        <f t="shared" si="13"/>
        <v>0</v>
      </c>
      <c r="H46" s="34">
        <f t="shared" si="13"/>
        <v>0</v>
      </c>
      <c r="I46" s="34">
        <f t="shared" si="13"/>
        <v>0</v>
      </c>
      <c r="J46" s="34">
        <f t="shared" si="13"/>
        <v>0</v>
      </c>
      <c r="K46" s="34">
        <f t="shared" si="13"/>
        <v>0</v>
      </c>
      <c r="L46" s="34">
        <f t="shared" si="13"/>
        <v>0</v>
      </c>
      <c r="M46" s="34">
        <f t="shared" si="13"/>
        <v>0</v>
      </c>
      <c r="N46" s="34">
        <f t="shared" si="13"/>
        <v>69300</v>
      </c>
      <c r="O46" s="34">
        <f t="shared" si="13"/>
        <v>2650</v>
      </c>
      <c r="P46" s="34">
        <f t="shared" si="13"/>
        <v>15440</v>
      </c>
      <c r="Q46" s="34">
        <f t="shared" si="13"/>
        <v>40</v>
      </c>
      <c r="R46" s="15"/>
    </row>
    <row r="47" spans="1:20" s="23" customFormat="1" ht="56">
      <c r="A47" s="9">
        <v>1</v>
      </c>
      <c r="B47" s="19" t="s">
        <v>120</v>
      </c>
      <c r="C47" s="1" t="s">
        <v>15</v>
      </c>
      <c r="D47" s="30">
        <f>E47+F47</f>
        <v>2200</v>
      </c>
      <c r="E47" s="30">
        <v>2000</v>
      </c>
      <c r="F47" s="30">
        <v>200</v>
      </c>
      <c r="G47" s="43" t="s">
        <v>121</v>
      </c>
      <c r="H47" s="43" t="s">
        <v>122</v>
      </c>
      <c r="I47" s="43" t="s">
        <v>123</v>
      </c>
      <c r="J47" s="35" t="s">
        <v>124</v>
      </c>
      <c r="K47" s="34"/>
      <c r="L47" s="34"/>
      <c r="M47" s="34"/>
      <c r="N47" s="35">
        <f>D47</f>
        <v>2200</v>
      </c>
      <c r="O47" s="35">
        <f>F47</f>
        <v>200</v>
      </c>
      <c r="P47" s="35">
        <v>440</v>
      </c>
      <c r="Q47" s="35">
        <v>40</v>
      </c>
      <c r="R47" s="15"/>
    </row>
    <row r="48" spans="1:20" s="23" customFormat="1" ht="44.25" customHeight="1">
      <c r="A48" s="9">
        <v>2</v>
      </c>
      <c r="B48" s="25" t="s">
        <v>256</v>
      </c>
      <c r="C48" s="5"/>
      <c r="D48" s="35">
        <f>E48+F48</f>
        <v>17000</v>
      </c>
      <c r="E48" s="35">
        <v>17000</v>
      </c>
      <c r="F48" s="35">
        <v>0</v>
      </c>
      <c r="G48" s="43" t="s">
        <v>78</v>
      </c>
      <c r="H48" s="43" t="s">
        <v>79</v>
      </c>
      <c r="I48" s="43" t="s">
        <v>80</v>
      </c>
      <c r="J48" s="43" t="s">
        <v>34</v>
      </c>
      <c r="K48" s="35"/>
      <c r="L48" s="35"/>
      <c r="M48" s="35"/>
      <c r="N48" s="35">
        <f>D48</f>
        <v>17000</v>
      </c>
      <c r="O48" s="35">
        <f>F48</f>
        <v>0</v>
      </c>
      <c r="P48" s="35">
        <v>0</v>
      </c>
      <c r="Q48" s="35"/>
      <c r="R48" s="8"/>
    </row>
    <row r="49" spans="1:18" s="23" customFormat="1" ht="82.5" customHeight="1">
      <c r="A49" s="9">
        <v>3</v>
      </c>
      <c r="B49" s="25" t="s">
        <v>162</v>
      </c>
      <c r="C49" s="1" t="s">
        <v>15</v>
      </c>
      <c r="D49" s="30">
        <f>E49+F49</f>
        <v>6100</v>
      </c>
      <c r="E49" s="36">
        <v>5900</v>
      </c>
      <c r="F49" s="30">
        <v>200</v>
      </c>
      <c r="G49" s="43" t="s">
        <v>166</v>
      </c>
      <c r="H49" s="43" t="s">
        <v>167</v>
      </c>
      <c r="I49" s="43" t="s">
        <v>168</v>
      </c>
      <c r="J49" s="43" t="s">
        <v>169</v>
      </c>
      <c r="K49" s="34"/>
      <c r="L49" s="34"/>
      <c r="M49" s="34"/>
      <c r="N49" s="35">
        <f>D49</f>
        <v>6100</v>
      </c>
      <c r="O49" s="35">
        <f>F49</f>
        <v>200</v>
      </c>
      <c r="P49" s="34"/>
      <c r="Q49" s="34"/>
      <c r="R49" s="15"/>
    </row>
    <row r="50" spans="1:18" s="23" customFormat="1" ht="70.5" customHeight="1">
      <c r="A50" s="9">
        <v>4</v>
      </c>
      <c r="B50" s="25" t="s">
        <v>289</v>
      </c>
      <c r="C50" s="1"/>
      <c r="D50" s="30">
        <f>E50+F50</f>
        <v>29000</v>
      </c>
      <c r="E50" s="36">
        <v>27500</v>
      </c>
      <c r="F50" s="30">
        <v>1500</v>
      </c>
      <c r="G50" s="43"/>
      <c r="H50" s="43"/>
      <c r="I50" s="43"/>
      <c r="J50" s="43"/>
      <c r="K50" s="34"/>
      <c r="L50" s="34"/>
      <c r="M50" s="34"/>
      <c r="N50" s="35">
        <f>D50</f>
        <v>29000</v>
      </c>
      <c r="O50" s="35">
        <f>F50</f>
        <v>1500</v>
      </c>
      <c r="P50" s="35">
        <v>10000</v>
      </c>
      <c r="Q50" s="34"/>
      <c r="R50" s="14" t="s">
        <v>314</v>
      </c>
    </row>
    <row r="51" spans="1:18" s="23" customFormat="1" ht="70.5" customHeight="1">
      <c r="A51" s="9">
        <v>5</v>
      </c>
      <c r="B51" s="25" t="s">
        <v>290</v>
      </c>
      <c r="C51" s="1"/>
      <c r="D51" s="30">
        <f>E51+F51</f>
        <v>15000</v>
      </c>
      <c r="E51" s="36">
        <v>14250</v>
      </c>
      <c r="F51" s="30">
        <v>750</v>
      </c>
      <c r="G51" s="43"/>
      <c r="H51" s="43"/>
      <c r="I51" s="43"/>
      <c r="J51" s="43"/>
      <c r="K51" s="34"/>
      <c r="L51" s="34"/>
      <c r="M51" s="34"/>
      <c r="N51" s="35">
        <f>D51</f>
        <v>15000</v>
      </c>
      <c r="O51" s="35">
        <f>F51</f>
        <v>750</v>
      </c>
      <c r="P51" s="35">
        <v>5000</v>
      </c>
      <c r="Q51" s="34"/>
      <c r="R51" s="14" t="s">
        <v>314</v>
      </c>
    </row>
    <row r="52" spans="1:18" s="23" customFormat="1" ht="19.5" customHeight="1">
      <c r="A52" s="13" t="s">
        <v>12</v>
      </c>
      <c r="B52" s="12" t="s">
        <v>218</v>
      </c>
      <c r="C52" s="5"/>
      <c r="D52" s="34">
        <f>D53</f>
        <v>20000</v>
      </c>
      <c r="E52" s="34">
        <f t="shared" ref="E52:Q52" si="14">E53</f>
        <v>18000</v>
      </c>
      <c r="F52" s="34">
        <f t="shared" si="14"/>
        <v>2000</v>
      </c>
      <c r="G52" s="34">
        <f t="shared" si="14"/>
        <v>0</v>
      </c>
      <c r="H52" s="34">
        <f t="shared" si="14"/>
        <v>0</v>
      </c>
      <c r="I52" s="34">
        <f t="shared" si="14"/>
        <v>0</v>
      </c>
      <c r="J52" s="34">
        <f t="shared" si="14"/>
        <v>0</v>
      </c>
      <c r="K52" s="34">
        <f t="shared" si="14"/>
        <v>0</v>
      </c>
      <c r="L52" s="34">
        <f t="shared" si="14"/>
        <v>0</v>
      </c>
      <c r="M52" s="34">
        <f t="shared" si="14"/>
        <v>0</v>
      </c>
      <c r="N52" s="34">
        <f t="shared" si="14"/>
        <v>20000</v>
      </c>
      <c r="O52" s="34">
        <f t="shared" si="14"/>
        <v>2000</v>
      </c>
      <c r="P52" s="34">
        <f t="shared" si="14"/>
        <v>0</v>
      </c>
      <c r="Q52" s="34">
        <f t="shared" si="14"/>
        <v>0</v>
      </c>
      <c r="R52" s="15"/>
    </row>
    <row r="53" spans="1:18" ht="149.25" customHeight="1">
      <c r="A53" s="9">
        <v>1</v>
      </c>
      <c r="B53" s="18" t="s">
        <v>278</v>
      </c>
      <c r="C53" s="1" t="s">
        <v>15</v>
      </c>
      <c r="D53" s="35">
        <f>E53+F53</f>
        <v>20000</v>
      </c>
      <c r="E53" s="35">
        <v>18000</v>
      </c>
      <c r="F53" s="35">
        <v>2000</v>
      </c>
      <c r="G53" s="43"/>
      <c r="H53" s="44"/>
      <c r="I53" s="44"/>
      <c r="J53" s="35"/>
      <c r="K53" s="35"/>
      <c r="L53" s="35"/>
      <c r="M53" s="35"/>
      <c r="N53" s="35">
        <f>D53</f>
        <v>20000</v>
      </c>
      <c r="O53" s="35">
        <f>F53</f>
        <v>2000</v>
      </c>
      <c r="P53" s="35"/>
      <c r="Q53" s="35"/>
      <c r="R53" s="14" t="s">
        <v>279</v>
      </c>
    </row>
    <row r="54" spans="1:18" s="23" customFormat="1" ht="38.25" customHeight="1">
      <c r="A54" s="13" t="s">
        <v>210</v>
      </c>
      <c r="B54" s="16" t="s">
        <v>208</v>
      </c>
      <c r="C54" s="5"/>
      <c r="D54" s="34">
        <f>SUM(D55:D97)</f>
        <v>135139.5</v>
      </c>
      <c r="E54" s="34">
        <f t="shared" ref="E54:Q54" si="15">SUM(E55:E97)</f>
        <v>127086.3120525</v>
      </c>
      <c r="F54" s="34">
        <f t="shared" si="15"/>
        <v>8053.1879474999978</v>
      </c>
      <c r="G54" s="34">
        <f t="shared" si="15"/>
        <v>0</v>
      </c>
      <c r="H54" s="34">
        <f t="shared" si="15"/>
        <v>0</v>
      </c>
      <c r="I54" s="34">
        <f t="shared" si="15"/>
        <v>0</v>
      </c>
      <c r="J54" s="34">
        <f t="shared" si="15"/>
        <v>0</v>
      </c>
      <c r="K54" s="34">
        <f t="shared" si="15"/>
        <v>0</v>
      </c>
      <c r="L54" s="34">
        <f t="shared" si="15"/>
        <v>0</v>
      </c>
      <c r="M54" s="34">
        <f t="shared" si="15"/>
        <v>0</v>
      </c>
      <c r="N54" s="34">
        <f t="shared" si="15"/>
        <v>135139.5</v>
      </c>
      <c r="O54" s="34">
        <f t="shared" si="15"/>
        <v>8053.1879474999978</v>
      </c>
      <c r="P54" s="34">
        <f t="shared" si="15"/>
        <v>14310</v>
      </c>
      <c r="Q54" s="34">
        <f t="shared" si="15"/>
        <v>1310.28532</v>
      </c>
      <c r="R54" s="15"/>
    </row>
    <row r="55" spans="1:18" s="11" customFormat="1" ht="50.25" customHeight="1">
      <c r="A55" s="9">
        <v>1</v>
      </c>
      <c r="B55" s="26" t="s">
        <v>82</v>
      </c>
      <c r="C55" s="1" t="s">
        <v>15</v>
      </c>
      <c r="D55" s="35">
        <f t="shared" ref="D55:D97" si="16">E55+F55</f>
        <v>1500</v>
      </c>
      <c r="E55" s="35">
        <v>1425</v>
      </c>
      <c r="F55" s="35">
        <v>75</v>
      </c>
      <c r="G55" s="32" t="s">
        <v>87</v>
      </c>
      <c r="H55" s="46" t="s">
        <v>88</v>
      </c>
      <c r="I55" s="36" t="s">
        <v>37</v>
      </c>
      <c r="J55" s="43" t="s">
        <v>94</v>
      </c>
      <c r="K55" s="35"/>
      <c r="L55" s="35"/>
      <c r="M55" s="35"/>
      <c r="N55" s="35">
        <f>D55</f>
        <v>1500</v>
      </c>
      <c r="O55" s="35">
        <f>F55</f>
        <v>75</v>
      </c>
      <c r="P55" s="35">
        <f>N55</f>
        <v>1500</v>
      </c>
      <c r="Q55" s="35">
        <f>O55</f>
        <v>75</v>
      </c>
      <c r="R55" s="17"/>
    </row>
    <row r="56" spans="1:18" s="11" customFormat="1" ht="50.25" customHeight="1">
      <c r="A56" s="9">
        <v>2</v>
      </c>
      <c r="B56" s="26" t="s">
        <v>83</v>
      </c>
      <c r="C56" s="5"/>
      <c r="D56" s="35">
        <f t="shared" si="16"/>
        <v>2500</v>
      </c>
      <c r="E56" s="35">
        <v>2200</v>
      </c>
      <c r="F56" s="35">
        <v>300</v>
      </c>
      <c r="G56" s="32" t="s">
        <v>87</v>
      </c>
      <c r="H56" s="46" t="s">
        <v>89</v>
      </c>
      <c r="I56" s="36" t="s">
        <v>37</v>
      </c>
      <c r="J56" s="43" t="s">
        <v>95</v>
      </c>
      <c r="K56" s="35"/>
      <c r="L56" s="35"/>
      <c r="M56" s="35"/>
      <c r="N56" s="35">
        <f t="shared" ref="N56:N97" si="17">D56</f>
        <v>2500</v>
      </c>
      <c r="O56" s="35">
        <f t="shared" ref="O56:O97" si="18">F56</f>
        <v>300</v>
      </c>
      <c r="P56" s="35">
        <v>0</v>
      </c>
      <c r="Q56" s="35">
        <v>0</v>
      </c>
      <c r="R56" s="17"/>
    </row>
    <row r="57" spans="1:18" s="11" customFormat="1" ht="50.25" customHeight="1">
      <c r="A57" s="9">
        <v>3</v>
      </c>
      <c r="B57" s="26" t="s">
        <v>85</v>
      </c>
      <c r="C57" s="1" t="s">
        <v>15</v>
      </c>
      <c r="D57" s="35">
        <f t="shared" si="16"/>
        <v>2500</v>
      </c>
      <c r="E57" s="35">
        <v>2237.5</v>
      </c>
      <c r="F57" s="35">
        <v>262.5</v>
      </c>
      <c r="G57" s="32" t="s">
        <v>87</v>
      </c>
      <c r="H57" s="32" t="s">
        <v>92</v>
      </c>
      <c r="I57" s="36" t="s">
        <v>37</v>
      </c>
      <c r="J57" s="43" t="s">
        <v>99</v>
      </c>
      <c r="K57" s="35"/>
      <c r="L57" s="35"/>
      <c r="M57" s="35"/>
      <c r="N57" s="35">
        <f t="shared" si="17"/>
        <v>2500</v>
      </c>
      <c r="O57" s="35">
        <f t="shared" si="18"/>
        <v>262.5</v>
      </c>
      <c r="P57" s="35"/>
      <c r="Q57" s="35"/>
      <c r="R57" s="17"/>
    </row>
    <row r="58" spans="1:18" s="11" customFormat="1" ht="50.25" customHeight="1">
      <c r="A58" s="9">
        <v>4</v>
      </c>
      <c r="B58" s="26" t="s">
        <v>86</v>
      </c>
      <c r="C58" s="5"/>
      <c r="D58" s="35">
        <f t="shared" si="16"/>
        <v>900</v>
      </c>
      <c r="E58" s="35">
        <v>800</v>
      </c>
      <c r="F58" s="35">
        <v>100</v>
      </c>
      <c r="G58" s="32" t="s">
        <v>87</v>
      </c>
      <c r="H58" s="32" t="s">
        <v>93</v>
      </c>
      <c r="I58" s="36" t="s">
        <v>37</v>
      </c>
      <c r="J58" s="43" t="s">
        <v>100</v>
      </c>
      <c r="K58" s="35"/>
      <c r="L58" s="35"/>
      <c r="M58" s="35"/>
      <c r="N58" s="35">
        <f t="shared" si="17"/>
        <v>900</v>
      </c>
      <c r="O58" s="35">
        <f t="shared" si="18"/>
        <v>100</v>
      </c>
      <c r="P58" s="35"/>
      <c r="Q58" s="35"/>
      <c r="R58" s="17"/>
    </row>
    <row r="59" spans="1:18" s="11" customFormat="1" ht="50.25" customHeight="1">
      <c r="A59" s="9">
        <v>5</v>
      </c>
      <c r="B59" s="10" t="s">
        <v>101</v>
      </c>
      <c r="C59" s="1" t="s">
        <v>15</v>
      </c>
      <c r="D59" s="35">
        <f t="shared" si="16"/>
        <v>2540</v>
      </c>
      <c r="E59" s="36">
        <v>2419.04774</v>
      </c>
      <c r="F59" s="30">
        <v>120.95225999999998</v>
      </c>
      <c r="G59" s="43" t="s">
        <v>108</v>
      </c>
      <c r="H59" s="43" t="s">
        <v>109</v>
      </c>
      <c r="I59" s="43" t="s">
        <v>77</v>
      </c>
      <c r="J59" s="43" t="s">
        <v>110</v>
      </c>
      <c r="K59" s="35"/>
      <c r="L59" s="35"/>
      <c r="M59" s="35"/>
      <c r="N59" s="35">
        <f t="shared" si="17"/>
        <v>2540</v>
      </c>
      <c r="O59" s="35">
        <f t="shared" si="18"/>
        <v>120.95225999999998</v>
      </c>
      <c r="P59" s="35"/>
      <c r="Q59" s="35"/>
      <c r="R59" s="17"/>
    </row>
    <row r="60" spans="1:18" s="11" customFormat="1" ht="50.25" customHeight="1">
      <c r="A60" s="9">
        <v>6</v>
      </c>
      <c r="B60" s="10" t="s">
        <v>102</v>
      </c>
      <c r="C60" s="5"/>
      <c r="D60" s="35">
        <f t="shared" si="16"/>
        <v>2540</v>
      </c>
      <c r="E60" s="36">
        <v>2419.04774</v>
      </c>
      <c r="F60" s="30">
        <v>120.95225999999998</v>
      </c>
      <c r="G60" s="43" t="s">
        <v>111</v>
      </c>
      <c r="H60" s="43" t="s">
        <v>109</v>
      </c>
      <c r="I60" s="43" t="s">
        <v>77</v>
      </c>
      <c r="J60" s="43" t="s">
        <v>110</v>
      </c>
      <c r="K60" s="35"/>
      <c r="L60" s="35"/>
      <c r="M60" s="35"/>
      <c r="N60" s="35">
        <f t="shared" si="17"/>
        <v>2540</v>
      </c>
      <c r="O60" s="35">
        <f t="shared" si="18"/>
        <v>120.95225999999998</v>
      </c>
      <c r="P60" s="35"/>
      <c r="Q60" s="35"/>
      <c r="R60" s="17"/>
    </row>
    <row r="61" spans="1:18" s="11" customFormat="1" ht="50.25" customHeight="1">
      <c r="A61" s="9">
        <v>7</v>
      </c>
      <c r="B61" s="10" t="s">
        <v>103</v>
      </c>
      <c r="C61" s="1" t="s">
        <v>15</v>
      </c>
      <c r="D61" s="35">
        <f t="shared" si="16"/>
        <v>3310.0000000000005</v>
      </c>
      <c r="E61" s="36">
        <v>3152.3811100000003</v>
      </c>
      <c r="F61" s="30">
        <v>157.61888999999999</v>
      </c>
      <c r="G61" s="43" t="s">
        <v>112</v>
      </c>
      <c r="H61" s="43" t="s">
        <v>113</v>
      </c>
      <c r="I61" s="43" t="s">
        <v>77</v>
      </c>
      <c r="J61" s="43" t="s">
        <v>110</v>
      </c>
      <c r="K61" s="35"/>
      <c r="L61" s="35"/>
      <c r="M61" s="35"/>
      <c r="N61" s="35">
        <f t="shared" si="17"/>
        <v>3310.0000000000005</v>
      </c>
      <c r="O61" s="35">
        <f t="shared" si="18"/>
        <v>157.61888999999999</v>
      </c>
      <c r="P61" s="35"/>
      <c r="Q61" s="35"/>
      <c r="R61" s="17"/>
    </row>
    <row r="62" spans="1:18" s="11" customFormat="1" ht="50.25" customHeight="1">
      <c r="A62" s="9">
        <v>8</v>
      </c>
      <c r="B62" s="10" t="s">
        <v>104</v>
      </c>
      <c r="C62" s="5"/>
      <c r="D62" s="35">
        <f t="shared" si="16"/>
        <v>1900.0000000000002</v>
      </c>
      <c r="E62" s="36">
        <v>1809.5239000000001</v>
      </c>
      <c r="F62" s="30">
        <v>90.476099999999988</v>
      </c>
      <c r="G62" s="43" t="s">
        <v>114</v>
      </c>
      <c r="H62" s="43" t="s">
        <v>115</v>
      </c>
      <c r="I62" s="43" t="s">
        <v>77</v>
      </c>
      <c r="J62" s="43" t="s">
        <v>110</v>
      </c>
      <c r="K62" s="35"/>
      <c r="L62" s="35"/>
      <c r="M62" s="35"/>
      <c r="N62" s="35">
        <f t="shared" si="17"/>
        <v>1900.0000000000002</v>
      </c>
      <c r="O62" s="35">
        <f t="shared" si="18"/>
        <v>90.476099999999988</v>
      </c>
      <c r="P62" s="35"/>
      <c r="Q62" s="35"/>
      <c r="R62" s="17"/>
    </row>
    <row r="63" spans="1:18" s="11" customFormat="1" ht="50.25" customHeight="1">
      <c r="A63" s="9">
        <v>9</v>
      </c>
      <c r="B63" s="10" t="s">
        <v>105</v>
      </c>
      <c r="C63" s="1" t="s">
        <v>15</v>
      </c>
      <c r="D63" s="35">
        <f t="shared" si="16"/>
        <v>1152.5</v>
      </c>
      <c r="E63" s="36">
        <v>1097.6191025000001</v>
      </c>
      <c r="F63" s="30">
        <v>54.880897499999996</v>
      </c>
      <c r="G63" s="43" t="s">
        <v>114</v>
      </c>
      <c r="H63" s="43" t="s">
        <v>116</v>
      </c>
      <c r="I63" s="43" t="s">
        <v>77</v>
      </c>
      <c r="J63" s="43" t="s">
        <v>110</v>
      </c>
      <c r="K63" s="35"/>
      <c r="L63" s="35"/>
      <c r="M63" s="35"/>
      <c r="N63" s="35">
        <f t="shared" si="17"/>
        <v>1152.5</v>
      </c>
      <c r="O63" s="35">
        <f t="shared" si="18"/>
        <v>54.880897499999996</v>
      </c>
      <c r="P63" s="35"/>
      <c r="Q63" s="35"/>
      <c r="R63" s="17"/>
    </row>
    <row r="64" spans="1:18" s="11" customFormat="1" ht="50.25" customHeight="1">
      <c r="A64" s="9">
        <v>10</v>
      </c>
      <c r="B64" s="2" t="s">
        <v>106</v>
      </c>
      <c r="C64" s="5"/>
      <c r="D64" s="35">
        <f t="shared" si="16"/>
        <v>3510.0000000000005</v>
      </c>
      <c r="E64" s="36">
        <v>3342.8573100000003</v>
      </c>
      <c r="F64" s="30">
        <v>167.14268999999999</v>
      </c>
      <c r="G64" s="43" t="s">
        <v>117</v>
      </c>
      <c r="H64" s="43" t="s">
        <v>118</v>
      </c>
      <c r="I64" s="43" t="s">
        <v>77</v>
      </c>
      <c r="J64" s="43" t="s">
        <v>110</v>
      </c>
      <c r="K64" s="35"/>
      <c r="L64" s="35"/>
      <c r="M64" s="35"/>
      <c r="N64" s="35">
        <f t="shared" si="17"/>
        <v>3510.0000000000005</v>
      </c>
      <c r="O64" s="35">
        <f t="shared" si="18"/>
        <v>167.14268999999999</v>
      </c>
      <c r="P64" s="35">
        <v>1074</v>
      </c>
      <c r="Q64" s="35"/>
      <c r="R64" s="17"/>
    </row>
    <row r="65" spans="1:18" s="11" customFormat="1" ht="50.25" customHeight="1">
      <c r="A65" s="9">
        <v>11</v>
      </c>
      <c r="B65" s="10" t="s">
        <v>107</v>
      </c>
      <c r="C65" s="1" t="s">
        <v>15</v>
      </c>
      <c r="D65" s="35">
        <f t="shared" si="16"/>
        <v>1360</v>
      </c>
      <c r="E65" s="36">
        <v>1295.2381600000001</v>
      </c>
      <c r="F65" s="30">
        <v>64.761839999999992</v>
      </c>
      <c r="G65" s="43" t="s">
        <v>76</v>
      </c>
      <c r="H65" s="43" t="s">
        <v>119</v>
      </c>
      <c r="I65" s="43" t="s">
        <v>77</v>
      </c>
      <c r="J65" s="43" t="s">
        <v>110</v>
      </c>
      <c r="K65" s="35"/>
      <c r="L65" s="35"/>
      <c r="M65" s="35"/>
      <c r="N65" s="35">
        <f t="shared" si="17"/>
        <v>1360</v>
      </c>
      <c r="O65" s="35">
        <f t="shared" si="18"/>
        <v>64.761839999999992</v>
      </c>
      <c r="P65" s="35" t="s">
        <v>15</v>
      </c>
      <c r="Q65" s="35" t="s">
        <v>15</v>
      </c>
      <c r="R65" s="17"/>
    </row>
    <row r="66" spans="1:18" s="11" customFormat="1" ht="50.25" customHeight="1">
      <c r="A66" s="9">
        <v>12</v>
      </c>
      <c r="B66" s="25" t="s">
        <v>163</v>
      </c>
      <c r="C66" s="5"/>
      <c r="D66" s="35">
        <f t="shared" si="16"/>
        <v>6900</v>
      </c>
      <c r="E66" s="36">
        <v>6700</v>
      </c>
      <c r="F66" s="30">
        <v>200</v>
      </c>
      <c r="G66" s="43" t="s">
        <v>170</v>
      </c>
      <c r="H66" s="43" t="s">
        <v>171</v>
      </c>
      <c r="I66" s="43" t="s">
        <v>172</v>
      </c>
      <c r="J66" s="43" t="s">
        <v>169</v>
      </c>
      <c r="K66" s="35"/>
      <c r="L66" s="35"/>
      <c r="M66" s="35"/>
      <c r="N66" s="35">
        <f t="shared" si="17"/>
        <v>6900</v>
      </c>
      <c r="O66" s="35">
        <f t="shared" si="18"/>
        <v>200</v>
      </c>
      <c r="P66" s="35"/>
      <c r="Q66" s="35"/>
      <c r="R66" s="17"/>
    </row>
    <row r="67" spans="1:18" s="11" customFormat="1" ht="50.25" customHeight="1">
      <c r="A67" s="9">
        <v>13</v>
      </c>
      <c r="B67" s="25" t="s">
        <v>223</v>
      </c>
      <c r="C67" s="1" t="s">
        <v>15</v>
      </c>
      <c r="D67" s="35">
        <f t="shared" si="16"/>
        <v>1700</v>
      </c>
      <c r="E67" s="36">
        <v>1600</v>
      </c>
      <c r="F67" s="30">
        <v>100</v>
      </c>
      <c r="G67" s="43" t="s">
        <v>187</v>
      </c>
      <c r="H67" s="43" t="s">
        <v>174</v>
      </c>
      <c r="I67" s="43" t="s">
        <v>172</v>
      </c>
      <c r="J67" s="43" t="s">
        <v>169</v>
      </c>
      <c r="K67" s="35"/>
      <c r="L67" s="35"/>
      <c r="M67" s="35"/>
      <c r="N67" s="35">
        <f t="shared" si="17"/>
        <v>1700</v>
      </c>
      <c r="O67" s="35">
        <f t="shared" si="18"/>
        <v>100</v>
      </c>
      <c r="P67" s="35"/>
      <c r="Q67" s="35"/>
      <c r="R67" s="17"/>
    </row>
    <row r="68" spans="1:18" s="11" customFormat="1" ht="50.25" customHeight="1">
      <c r="A68" s="9">
        <v>14</v>
      </c>
      <c r="B68" s="25" t="s">
        <v>164</v>
      </c>
      <c r="C68" s="5"/>
      <c r="D68" s="35">
        <f t="shared" si="16"/>
        <v>1300</v>
      </c>
      <c r="E68" s="36">
        <v>950</v>
      </c>
      <c r="F68" s="30">
        <v>350</v>
      </c>
      <c r="G68" s="43" t="s">
        <v>173</v>
      </c>
      <c r="H68" s="43" t="s">
        <v>174</v>
      </c>
      <c r="I68" s="43" t="s">
        <v>172</v>
      </c>
      <c r="J68" s="43" t="s">
        <v>169</v>
      </c>
      <c r="K68" s="35"/>
      <c r="L68" s="35"/>
      <c r="M68" s="35"/>
      <c r="N68" s="35">
        <f t="shared" si="17"/>
        <v>1300</v>
      </c>
      <c r="O68" s="35">
        <f t="shared" si="18"/>
        <v>350</v>
      </c>
      <c r="P68" s="35"/>
      <c r="Q68" s="35"/>
      <c r="R68" s="17"/>
    </row>
    <row r="69" spans="1:18" s="11" customFormat="1" ht="50.25" customHeight="1">
      <c r="A69" s="9">
        <v>15</v>
      </c>
      <c r="B69" s="25" t="s">
        <v>165</v>
      </c>
      <c r="C69" s="1" t="s">
        <v>15</v>
      </c>
      <c r="D69" s="35">
        <f t="shared" si="16"/>
        <v>1500</v>
      </c>
      <c r="E69" s="36">
        <v>1400</v>
      </c>
      <c r="F69" s="30">
        <v>100</v>
      </c>
      <c r="G69" s="43" t="s">
        <v>175</v>
      </c>
      <c r="H69" s="43" t="s">
        <v>176</v>
      </c>
      <c r="I69" s="43" t="s">
        <v>177</v>
      </c>
      <c r="J69" s="43" t="s">
        <v>169</v>
      </c>
      <c r="K69" s="35"/>
      <c r="L69" s="35"/>
      <c r="M69" s="35"/>
      <c r="N69" s="35">
        <f t="shared" si="17"/>
        <v>1500</v>
      </c>
      <c r="O69" s="35">
        <f t="shared" si="18"/>
        <v>100</v>
      </c>
      <c r="P69" s="35"/>
      <c r="Q69" s="35"/>
      <c r="R69" s="17"/>
    </row>
    <row r="70" spans="1:18" s="11" customFormat="1" ht="50.25" customHeight="1">
      <c r="A70" s="9">
        <v>16</v>
      </c>
      <c r="B70" s="26" t="s">
        <v>129</v>
      </c>
      <c r="C70" s="1" t="s">
        <v>15</v>
      </c>
      <c r="D70" s="35">
        <f t="shared" si="16"/>
        <v>4000</v>
      </c>
      <c r="E70" s="35">
        <v>3700</v>
      </c>
      <c r="F70" s="35">
        <v>300</v>
      </c>
      <c r="G70" s="43"/>
      <c r="H70" s="43"/>
      <c r="I70" s="43"/>
      <c r="J70" s="43"/>
      <c r="K70" s="35"/>
      <c r="L70" s="35"/>
      <c r="M70" s="35"/>
      <c r="N70" s="35">
        <f t="shared" si="17"/>
        <v>4000</v>
      </c>
      <c r="O70" s="35">
        <f t="shared" si="18"/>
        <v>300</v>
      </c>
      <c r="P70" s="35">
        <v>1000</v>
      </c>
      <c r="Q70" s="35"/>
      <c r="R70" s="17"/>
    </row>
    <row r="71" spans="1:18" s="11" customFormat="1" ht="50.25" customHeight="1">
      <c r="A71" s="9">
        <v>17</v>
      </c>
      <c r="B71" s="26" t="s">
        <v>291</v>
      </c>
      <c r="C71" s="5"/>
      <c r="D71" s="35">
        <f t="shared" si="16"/>
        <v>3500</v>
      </c>
      <c r="E71" s="35">
        <v>3300</v>
      </c>
      <c r="F71" s="35">
        <v>200</v>
      </c>
      <c r="G71" s="43"/>
      <c r="H71" s="43"/>
      <c r="I71" s="43"/>
      <c r="J71" s="43"/>
      <c r="K71" s="35"/>
      <c r="L71" s="35"/>
      <c r="M71" s="35"/>
      <c r="N71" s="35">
        <f t="shared" si="17"/>
        <v>3500</v>
      </c>
      <c r="O71" s="35">
        <f t="shared" si="18"/>
        <v>200</v>
      </c>
      <c r="P71" s="35"/>
      <c r="Q71" s="35"/>
      <c r="R71" s="17"/>
    </row>
    <row r="72" spans="1:18" s="11" customFormat="1" ht="50.25" customHeight="1">
      <c r="A72" s="9">
        <v>18</v>
      </c>
      <c r="B72" s="26" t="s">
        <v>130</v>
      </c>
      <c r="C72" s="1" t="s">
        <v>15</v>
      </c>
      <c r="D72" s="35">
        <f t="shared" si="16"/>
        <v>4500</v>
      </c>
      <c r="E72" s="35">
        <v>4300</v>
      </c>
      <c r="F72" s="35">
        <v>200</v>
      </c>
      <c r="G72" s="43"/>
      <c r="H72" s="43"/>
      <c r="I72" s="43"/>
      <c r="J72" s="43"/>
      <c r="K72" s="35"/>
      <c r="L72" s="35"/>
      <c r="M72" s="35"/>
      <c r="N72" s="35">
        <f t="shared" si="17"/>
        <v>4500</v>
      </c>
      <c r="O72" s="35">
        <f t="shared" si="18"/>
        <v>200</v>
      </c>
      <c r="P72" s="35">
        <v>1700</v>
      </c>
      <c r="Q72" s="35">
        <f>O72</f>
        <v>200</v>
      </c>
      <c r="R72" s="17"/>
    </row>
    <row r="73" spans="1:18" s="11" customFormat="1" ht="50.25" customHeight="1">
      <c r="A73" s="9">
        <v>19</v>
      </c>
      <c r="B73" s="26" t="s">
        <v>132</v>
      </c>
      <c r="C73" s="5"/>
      <c r="D73" s="35">
        <f t="shared" si="16"/>
        <v>3000</v>
      </c>
      <c r="E73" s="35">
        <v>2800</v>
      </c>
      <c r="F73" s="35">
        <v>200</v>
      </c>
      <c r="G73" s="43"/>
      <c r="H73" s="43"/>
      <c r="I73" s="43"/>
      <c r="J73" s="43"/>
      <c r="K73" s="35"/>
      <c r="L73" s="35"/>
      <c r="M73" s="35"/>
      <c r="N73" s="35">
        <f t="shared" si="17"/>
        <v>3000</v>
      </c>
      <c r="O73" s="35">
        <f t="shared" si="18"/>
        <v>200</v>
      </c>
      <c r="P73" s="35"/>
      <c r="Q73" s="35"/>
      <c r="R73" s="17"/>
    </row>
    <row r="74" spans="1:18" s="11" customFormat="1" ht="50.25" customHeight="1">
      <c r="A74" s="9">
        <v>20</v>
      </c>
      <c r="B74" s="26" t="s">
        <v>133</v>
      </c>
      <c r="C74" s="1" t="s">
        <v>15</v>
      </c>
      <c r="D74" s="35">
        <f t="shared" si="16"/>
        <v>2500</v>
      </c>
      <c r="E74" s="35">
        <v>2300</v>
      </c>
      <c r="F74" s="35">
        <v>200</v>
      </c>
      <c r="G74" s="43"/>
      <c r="H74" s="43"/>
      <c r="I74" s="43"/>
      <c r="J74" s="43"/>
      <c r="K74" s="35"/>
      <c r="L74" s="35"/>
      <c r="M74" s="35"/>
      <c r="N74" s="35">
        <f t="shared" si="17"/>
        <v>2500</v>
      </c>
      <c r="O74" s="35">
        <f t="shared" si="18"/>
        <v>200</v>
      </c>
      <c r="P74" s="35"/>
      <c r="Q74" s="35"/>
      <c r="R74" s="17"/>
    </row>
    <row r="75" spans="1:18" s="11" customFormat="1" ht="50.25" customHeight="1">
      <c r="A75" s="9">
        <v>21</v>
      </c>
      <c r="B75" s="26" t="s">
        <v>134</v>
      </c>
      <c r="C75" s="5"/>
      <c r="D75" s="35">
        <f t="shared" si="16"/>
        <v>4000</v>
      </c>
      <c r="E75" s="35">
        <v>3600</v>
      </c>
      <c r="F75" s="35">
        <v>400</v>
      </c>
      <c r="G75" s="43"/>
      <c r="H75" s="43"/>
      <c r="I75" s="43"/>
      <c r="J75" s="43"/>
      <c r="K75" s="35"/>
      <c r="L75" s="35"/>
      <c r="M75" s="35"/>
      <c r="N75" s="35">
        <f t="shared" si="17"/>
        <v>4000</v>
      </c>
      <c r="O75" s="35">
        <f t="shared" si="18"/>
        <v>400</v>
      </c>
      <c r="P75" s="35"/>
      <c r="Q75" s="35"/>
      <c r="R75" s="17"/>
    </row>
    <row r="76" spans="1:18" s="11" customFormat="1" ht="50.25" customHeight="1">
      <c r="A76" s="9">
        <v>22</v>
      </c>
      <c r="B76" s="10" t="s">
        <v>139</v>
      </c>
      <c r="C76" s="1" t="s">
        <v>15</v>
      </c>
      <c r="D76" s="35">
        <f t="shared" si="16"/>
        <v>4480</v>
      </c>
      <c r="E76" s="35">
        <v>4266.6668799999998</v>
      </c>
      <c r="F76" s="35">
        <v>213.33311999999998</v>
      </c>
      <c r="G76" s="43"/>
      <c r="H76" s="43"/>
      <c r="I76" s="43"/>
      <c r="J76" s="43"/>
      <c r="K76" s="35"/>
      <c r="L76" s="35"/>
      <c r="M76" s="35"/>
      <c r="N76" s="35">
        <f t="shared" si="17"/>
        <v>4480</v>
      </c>
      <c r="O76" s="35">
        <f t="shared" si="18"/>
        <v>213.33311999999998</v>
      </c>
      <c r="P76" s="35">
        <v>1000</v>
      </c>
      <c r="Q76" s="35"/>
      <c r="R76" s="17"/>
    </row>
    <row r="77" spans="1:18" s="11" customFormat="1" ht="50.25" customHeight="1">
      <c r="A77" s="9">
        <v>23</v>
      </c>
      <c r="B77" s="10" t="s">
        <v>140</v>
      </c>
      <c r="C77" s="5"/>
      <c r="D77" s="35">
        <f t="shared" si="16"/>
        <v>4680</v>
      </c>
      <c r="E77" s="35">
        <v>4457.1430799999998</v>
      </c>
      <c r="F77" s="35">
        <v>222.85691999999997</v>
      </c>
      <c r="G77" s="43"/>
      <c r="H77" s="43"/>
      <c r="I77" s="43"/>
      <c r="J77" s="43"/>
      <c r="K77" s="35"/>
      <c r="L77" s="35"/>
      <c r="M77" s="35"/>
      <c r="N77" s="35">
        <f t="shared" si="17"/>
        <v>4680</v>
      </c>
      <c r="O77" s="35">
        <f t="shared" si="18"/>
        <v>222.85691999999997</v>
      </c>
      <c r="P77" s="35"/>
      <c r="Q77" s="35"/>
      <c r="R77" s="17"/>
    </row>
    <row r="78" spans="1:18" s="11" customFormat="1" ht="50.25" customHeight="1">
      <c r="A78" s="9">
        <v>24</v>
      </c>
      <c r="B78" s="2" t="s">
        <v>141</v>
      </c>
      <c r="C78" s="1" t="s">
        <v>15</v>
      </c>
      <c r="D78" s="35">
        <f t="shared" si="16"/>
        <v>3540.0000000000005</v>
      </c>
      <c r="E78" s="35">
        <v>3371.4287400000003</v>
      </c>
      <c r="F78" s="35">
        <v>168.57126</v>
      </c>
      <c r="G78" s="43"/>
      <c r="H78" s="43"/>
      <c r="I78" s="43"/>
      <c r="J78" s="43"/>
      <c r="K78" s="35"/>
      <c r="L78" s="35"/>
      <c r="M78" s="35"/>
      <c r="N78" s="35">
        <f t="shared" si="17"/>
        <v>3540.0000000000005</v>
      </c>
      <c r="O78" s="35">
        <f t="shared" si="18"/>
        <v>168.57126</v>
      </c>
      <c r="P78" s="35"/>
      <c r="Q78" s="35"/>
      <c r="R78" s="17"/>
    </row>
    <row r="79" spans="1:18" s="11" customFormat="1" ht="50.25" customHeight="1">
      <c r="A79" s="9">
        <v>25</v>
      </c>
      <c r="B79" s="10" t="s">
        <v>142</v>
      </c>
      <c r="C79" s="5"/>
      <c r="D79" s="35">
        <f t="shared" si="16"/>
        <v>7170</v>
      </c>
      <c r="E79" s="35">
        <v>6828.5717700000005</v>
      </c>
      <c r="F79" s="35">
        <v>341.42822999999999</v>
      </c>
      <c r="G79" s="43"/>
      <c r="H79" s="43"/>
      <c r="I79" s="43"/>
      <c r="J79" s="43"/>
      <c r="K79" s="35"/>
      <c r="L79" s="35"/>
      <c r="M79" s="35"/>
      <c r="N79" s="35">
        <f t="shared" si="17"/>
        <v>7170</v>
      </c>
      <c r="O79" s="35">
        <f t="shared" si="18"/>
        <v>341.42822999999999</v>
      </c>
      <c r="P79" s="35"/>
      <c r="Q79" s="35"/>
      <c r="R79" s="17"/>
    </row>
    <row r="80" spans="1:18" s="11" customFormat="1" ht="50.25" customHeight="1">
      <c r="A80" s="9">
        <v>26</v>
      </c>
      <c r="B80" s="10" t="s">
        <v>143</v>
      </c>
      <c r="C80" s="1" t="s">
        <v>15</v>
      </c>
      <c r="D80" s="35">
        <f t="shared" si="16"/>
        <v>5650</v>
      </c>
      <c r="E80" s="35">
        <v>5380.9526500000002</v>
      </c>
      <c r="F80" s="35">
        <v>269.04734999999999</v>
      </c>
      <c r="G80" s="43"/>
      <c r="H80" s="43"/>
      <c r="I80" s="43"/>
      <c r="J80" s="43"/>
      <c r="K80" s="35"/>
      <c r="L80" s="35"/>
      <c r="M80" s="35"/>
      <c r="N80" s="35">
        <f t="shared" si="17"/>
        <v>5650</v>
      </c>
      <c r="O80" s="35">
        <f t="shared" si="18"/>
        <v>269.04734999999999</v>
      </c>
      <c r="P80" s="35"/>
      <c r="Q80" s="35"/>
      <c r="R80" s="17"/>
    </row>
    <row r="81" spans="1:18" s="11" customFormat="1" ht="50.25" customHeight="1">
      <c r="A81" s="9">
        <v>27</v>
      </c>
      <c r="B81" s="47" t="s">
        <v>144</v>
      </c>
      <c r="C81" s="5"/>
      <c r="D81" s="35">
        <f t="shared" si="16"/>
        <v>5980</v>
      </c>
      <c r="E81" s="35">
        <v>5695.2383799999998</v>
      </c>
      <c r="F81" s="35">
        <v>284.76161999999999</v>
      </c>
      <c r="G81" s="43"/>
      <c r="H81" s="43"/>
      <c r="I81" s="43"/>
      <c r="J81" s="43"/>
      <c r="K81" s="35"/>
      <c r="L81" s="35"/>
      <c r="M81" s="35"/>
      <c r="N81" s="35">
        <f t="shared" si="17"/>
        <v>5980</v>
      </c>
      <c r="O81" s="35">
        <f t="shared" si="18"/>
        <v>284.76161999999999</v>
      </c>
      <c r="P81" s="35">
        <v>2285</v>
      </c>
      <c r="Q81" s="35">
        <f>O81</f>
        <v>284.76161999999999</v>
      </c>
      <c r="R81" s="17"/>
    </row>
    <row r="82" spans="1:18" s="11" customFormat="1" ht="50.25" customHeight="1">
      <c r="A82" s="9">
        <v>28</v>
      </c>
      <c r="B82" s="2" t="s">
        <v>178</v>
      </c>
      <c r="C82" s="1" t="s">
        <v>15</v>
      </c>
      <c r="D82" s="35">
        <f t="shared" si="16"/>
        <v>12000</v>
      </c>
      <c r="E82" s="35">
        <v>11500</v>
      </c>
      <c r="F82" s="35">
        <v>500</v>
      </c>
      <c r="G82" s="43"/>
      <c r="H82" s="43"/>
      <c r="I82" s="43"/>
      <c r="J82" s="43"/>
      <c r="K82" s="35"/>
      <c r="L82" s="35"/>
      <c r="M82" s="35"/>
      <c r="N82" s="35">
        <f t="shared" si="17"/>
        <v>12000</v>
      </c>
      <c r="O82" s="35">
        <f t="shared" si="18"/>
        <v>500</v>
      </c>
      <c r="P82" s="35">
        <v>3441</v>
      </c>
      <c r="Q82" s="35">
        <v>441</v>
      </c>
      <c r="R82" s="17"/>
    </row>
    <row r="83" spans="1:18" s="11" customFormat="1" ht="77.25" customHeight="1">
      <c r="A83" s="9">
        <v>29</v>
      </c>
      <c r="B83" s="2" t="s">
        <v>286</v>
      </c>
      <c r="C83" s="5"/>
      <c r="D83" s="35">
        <f t="shared" si="16"/>
        <v>2000</v>
      </c>
      <c r="E83" s="35">
        <v>1800</v>
      </c>
      <c r="F83" s="35">
        <v>200</v>
      </c>
      <c r="G83" s="43"/>
      <c r="H83" s="43"/>
      <c r="I83" s="43"/>
      <c r="J83" s="43"/>
      <c r="K83" s="35"/>
      <c r="L83" s="35"/>
      <c r="M83" s="35"/>
      <c r="N83" s="35">
        <f t="shared" si="17"/>
        <v>2000</v>
      </c>
      <c r="O83" s="35">
        <f t="shared" si="18"/>
        <v>200</v>
      </c>
      <c r="P83" s="35">
        <v>1200</v>
      </c>
      <c r="Q83" s="35">
        <f>O83</f>
        <v>200</v>
      </c>
      <c r="R83" s="17"/>
    </row>
    <row r="84" spans="1:18" s="11" customFormat="1" ht="50.25" customHeight="1">
      <c r="A84" s="9">
        <v>30</v>
      </c>
      <c r="B84" s="2" t="s">
        <v>179</v>
      </c>
      <c r="C84" s="1" t="s">
        <v>15</v>
      </c>
      <c r="D84" s="35">
        <f t="shared" si="16"/>
        <v>2000</v>
      </c>
      <c r="E84" s="35">
        <v>1900</v>
      </c>
      <c r="F84" s="35">
        <v>100</v>
      </c>
      <c r="G84" s="43"/>
      <c r="H84" s="43"/>
      <c r="I84" s="43"/>
      <c r="J84" s="43"/>
      <c r="K84" s="35"/>
      <c r="L84" s="35"/>
      <c r="M84" s="35"/>
      <c r="N84" s="35">
        <f t="shared" si="17"/>
        <v>2000</v>
      </c>
      <c r="O84" s="35">
        <f t="shared" si="18"/>
        <v>100</v>
      </c>
      <c r="P84" s="35"/>
      <c r="Q84" s="35"/>
      <c r="R84" s="17"/>
    </row>
    <row r="85" spans="1:18" s="11" customFormat="1" ht="50.25" customHeight="1">
      <c r="A85" s="9">
        <v>31</v>
      </c>
      <c r="B85" s="26" t="s">
        <v>145</v>
      </c>
      <c r="C85" s="5"/>
      <c r="D85" s="35">
        <f t="shared" si="16"/>
        <v>350</v>
      </c>
      <c r="E85" s="35">
        <v>350</v>
      </c>
      <c r="F85" s="35">
        <v>0</v>
      </c>
      <c r="G85" s="43" t="s">
        <v>148</v>
      </c>
      <c r="H85" s="43" t="s">
        <v>149</v>
      </c>
      <c r="I85" s="43" t="s">
        <v>37</v>
      </c>
      <c r="J85" s="43" t="s">
        <v>70</v>
      </c>
      <c r="K85" s="35"/>
      <c r="L85" s="35"/>
      <c r="M85" s="35"/>
      <c r="N85" s="35">
        <f t="shared" si="17"/>
        <v>350</v>
      </c>
      <c r="O85" s="35">
        <f t="shared" si="18"/>
        <v>0</v>
      </c>
      <c r="P85" s="35"/>
      <c r="Q85" s="35"/>
      <c r="R85" s="17"/>
    </row>
    <row r="86" spans="1:18" s="11" customFormat="1" ht="50.25" customHeight="1">
      <c r="A86" s="9">
        <v>32</v>
      </c>
      <c r="B86" s="26" t="s">
        <v>146</v>
      </c>
      <c r="C86" s="1" t="s">
        <v>15</v>
      </c>
      <c r="D86" s="35">
        <f t="shared" si="16"/>
        <v>1500</v>
      </c>
      <c r="E86" s="35">
        <v>1250</v>
      </c>
      <c r="F86" s="35">
        <v>250</v>
      </c>
      <c r="G86" s="43" t="s">
        <v>87</v>
      </c>
      <c r="H86" s="43" t="s">
        <v>150</v>
      </c>
      <c r="I86" s="43" t="s">
        <v>37</v>
      </c>
      <c r="J86" s="43" t="s">
        <v>153</v>
      </c>
      <c r="K86" s="35"/>
      <c r="L86" s="35"/>
      <c r="M86" s="35"/>
      <c r="N86" s="35">
        <f t="shared" si="17"/>
        <v>1500</v>
      </c>
      <c r="O86" s="35">
        <f t="shared" si="18"/>
        <v>250</v>
      </c>
      <c r="P86" s="35"/>
      <c r="Q86" s="35"/>
      <c r="R86" s="17"/>
    </row>
    <row r="87" spans="1:18" s="11" customFormat="1" ht="50.25" customHeight="1">
      <c r="A87" s="9">
        <v>33</v>
      </c>
      <c r="B87" s="26" t="s">
        <v>147</v>
      </c>
      <c r="C87" s="5"/>
      <c r="D87" s="35">
        <f t="shared" si="16"/>
        <v>700</v>
      </c>
      <c r="E87" s="35">
        <v>600</v>
      </c>
      <c r="F87" s="35">
        <v>100</v>
      </c>
      <c r="G87" s="43" t="s">
        <v>87</v>
      </c>
      <c r="H87" s="43" t="s">
        <v>151</v>
      </c>
      <c r="I87" s="43" t="s">
        <v>37</v>
      </c>
      <c r="J87" s="43" t="s">
        <v>154</v>
      </c>
      <c r="K87" s="35"/>
      <c r="L87" s="35"/>
      <c r="M87" s="35"/>
      <c r="N87" s="35">
        <f t="shared" si="17"/>
        <v>700</v>
      </c>
      <c r="O87" s="35">
        <f t="shared" si="18"/>
        <v>100</v>
      </c>
      <c r="P87" s="35"/>
      <c r="Q87" s="35"/>
      <c r="R87" s="17"/>
    </row>
    <row r="88" spans="1:18" s="11" customFormat="1" ht="50.25" customHeight="1">
      <c r="A88" s="9">
        <v>34</v>
      </c>
      <c r="B88" s="26" t="s">
        <v>287</v>
      </c>
      <c r="C88" s="1" t="s">
        <v>15</v>
      </c>
      <c r="D88" s="35">
        <f t="shared" si="16"/>
        <v>3300</v>
      </c>
      <c r="E88" s="35">
        <v>3125</v>
      </c>
      <c r="F88" s="35">
        <v>175</v>
      </c>
      <c r="G88" s="43" t="s">
        <v>87</v>
      </c>
      <c r="H88" s="43" t="s">
        <v>152</v>
      </c>
      <c r="I88" s="43" t="s">
        <v>37</v>
      </c>
      <c r="J88" s="43" t="s">
        <v>155</v>
      </c>
      <c r="K88" s="35"/>
      <c r="L88" s="35"/>
      <c r="M88" s="35"/>
      <c r="N88" s="35">
        <f t="shared" si="17"/>
        <v>3300</v>
      </c>
      <c r="O88" s="35">
        <f t="shared" si="18"/>
        <v>175</v>
      </c>
      <c r="P88" s="35"/>
      <c r="Q88" s="35"/>
      <c r="R88" s="17"/>
    </row>
    <row r="89" spans="1:18" s="11" customFormat="1" ht="50.25" customHeight="1">
      <c r="A89" s="9">
        <v>35</v>
      </c>
      <c r="B89" s="48" t="s">
        <v>156</v>
      </c>
      <c r="C89" s="1" t="s">
        <v>15</v>
      </c>
      <c r="D89" s="35">
        <f t="shared" si="16"/>
        <v>2990</v>
      </c>
      <c r="E89" s="35">
        <v>2847.6191899999999</v>
      </c>
      <c r="F89" s="35">
        <v>142.38081</v>
      </c>
      <c r="G89" s="43" t="s">
        <v>159</v>
      </c>
      <c r="H89" s="43" t="s">
        <v>158</v>
      </c>
      <c r="I89" s="43" t="s">
        <v>77</v>
      </c>
      <c r="J89" s="43" t="s">
        <v>110</v>
      </c>
      <c r="K89" s="35"/>
      <c r="L89" s="35"/>
      <c r="M89" s="35"/>
      <c r="N89" s="35">
        <f t="shared" si="17"/>
        <v>2990</v>
      </c>
      <c r="O89" s="35">
        <f t="shared" si="18"/>
        <v>142.38081</v>
      </c>
      <c r="P89" s="35"/>
      <c r="Q89" s="35"/>
      <c r="R89" s="17"/>
    </row>
    <row r="90" spans="1:18" s="11" customFormat="1" ht="50.25" customHeight="1">
      <c r="A90" s="9">
        <v>36</v>
      </c>
      <c r="B90" s="27" t="s">
        <v>157</v>
      </c>
      <c r="C90" s="5"/>
      <c r="D90" s="35">
        <f t="shared" si="16"/>
        <v>2300</v>
      </c>
      <c r="E90" s="35">
        <v>2190.4762999999998</v>
      </c>
      <c r="F90" s="35">
        <v>109.52369999999999</v>
      </c>
      <c r="G90" s="43" t="s">
        <v>160</v>
      </c>
      <c r="H90" s="43" t="s">
        <v>161</v>
      </c>
      <c r="I90" s="43" t="s">
        <v>77</v>
      </c>
      <c r="J90" s="43" t="s">
        <v>110</v>
      </c>
      <c r="K90" s="35"/>
      <c r="L90" s="35"/>
      <c r="M90" s="35"/>
      <c r="N90" s="35">
        <f t="shared" si="17"/>
        <v>2300</v>
      </c>
      <c r="O90" s="35">
        <f t="shared" si="18"/>
        <v>109.52369999999999</v>
      </c>
      <c r="P90" s="35">
        <v>1110</v>
      </c>
      <c r="Q90" s="35">
        <f>O90</f>
        <v>109.52369999999999</v>
      </c>
      <c r="R90" s="17"/>
    </row>
    <row r="91" spans="1:18" s="11" customFormat="1" ht="50.25" customHeight="1">
      <c r="A91" s="9">
        <v>37</v>
      </c>
      <c r="B91" s="25" t="s">
        <v>184</v>
      </c>
      <c r="C91" s="5"/>
      <c r="D91" s="35">
        <f t="shared" si="16"/>
        <v>3150</v>
      </c>
      <c r="E91" s="35">
        <v>3000</v>
      </c>
      <c r="F91" s="35">
        <v>150</v>
      </c>
      <c r="G91" s="43" t="s">
        <v>185</v>
      </c>
      <c r="H91" s="43" t="s">
        <v>186</v>
      </c>
      <c r="I91" s="43" t="s">
        <v>172</v>
      </c>
      <c r="J91" s="43" t="s">
        <v>169</v>
      </c>
      <c r="K91" s="35"/>
      <c r="L91" s="35"/>
      <c r="M91" s="35"/>
      <c r="N91" s="35">
        <f t="shared" si="17"/>
        <v>3150</v>
      </c>
      <c r="O91" s="35">
        <f t="shared" si="18"/>
        <v>150</v>
      </c>
      <c r="P91" s="35"/>
      <c r="Q91" s="35"/>
      <c r="R91" s="17"/>
    </row>
    <row r="92" spans="1:18" s="11" customFormat="1" ht="50.25" customHeight="1">
      <c r="A92" s="9">
        <v>38</v>
      </c>
      <c r="B92" s="25" t="s">
        <v>198</v>
      </c>
      <c r="C92" s="1" t="s">
        <v>15</v>
      </c>
      <c r="D92" s="35">
        <f t="shared" si="16"/>
        <v>1700</v>
      </c>
      <c r="E92" s="35">
        <v>1600</v>
      </c>
      <c r="F92" s="35">
        <v>100</v>
      </c>
      <c r="G92" s="43" t="s">
        <v>187</v>
      </c>
      <c r="H92" s="43" t="s">
        <v>174</v>
      </c>
      <c r="I92" s="43" t="s">
        <v>172</v>
      </c>
      <c r="J92" s="43" t="s">
        <v>169</v>
      </c>
      <c r="K92" s="35"/>
      <c r="L92" s="35"/>
      <c r="M92" s="35"/>
      <c r="N92" s="35">
        <f t="shared" si="17"/>
        <v>1700</v>
      </c>
      <c r="O92" s="35">
        <f t="shared" si="18"/>
        <v>100</v>
      </c>
      <c r="P92" s="35"/>
      <c r="Q92" s="35"/>
      <c r="R92" s="17"/>
    </row>
    <row r="93" spans="1:18" s="11" customFormat="1" ht="50.25" customHeight="1">
      <c r="A93" s="9">
        <v>39</v>
      </c>
      <c r="B93" s="25" t="s">
        <v>307</v>
      </c>
      <c r="C93" s="1"/>
      <c r="D93" s="35">
        <f t="shared" si="16"/>
        <v>6130</v>
      </c>
      <c r="E93" s="35">
        <v>5700</v>
      </c>
      <c r="F93" s="35">
        <v>430</v>
      </c>
      <c r="G93" s="43"/>
      <c r="H93" s="43"/>
      <c r="I93" s="43"/>
      <c r="J93" s="43"/>
      <c r="K93" s="35"/>
      <c r="L93" s="35"/>
      <c r="M93" s="35"/>
      <c r="N93" s="35">
        <f t="shared" si="17"/>
        <v>6130</v>
      </c>
      <c r="O93" s="35">
        <f t="shared" si="18"/>
        <v>430</v>
      </c>
      <c r="P93" s="35"/>
      <c r="Q93" s="35"/>
      <c r="R93" s="17"/>
    </row>
    <row r="94" spans="1:18" s="11" customFormat="1" ht="50.25" customHeight="1">
      <c r="A94" s="9">
        <v>40</v>
      </c>
      <c r="B94" s="25" t="s">
        <v>308</v>
      </c>
      <c r="C94" s="1"/>
      <c r="D94" s="35">
        <f t="shared" si="16"/>
        <v>500</v>
      </c>
      <c r="E94" s="35">
        <v>475</v>
      </c>
      <c r="F94" s="35">
        <v>25</v>
      </c>
      <c r="G94" s="43"/>
      <c r="H94" s="43"/>
      <c r="I94" s="43"/>
      <c r="J94" s="43"/>
      <c r="K94" s="35"/>
      <c r="L94" s="35"/>
      <c r="M94" s="35"/>
      <c r="N94" s="35">
        <f t="shared" si="17"/>
        <v>500</v>
      </c>
      <c r="O94" s="35">
        <f t="shared" si="18"/>
        <v>25</v>
      </c>
      <c r="P94" s="35"/>
      <c r="Q94" s="35"/>
      <c r="R94" s="17"/>
    </row>
    <row r="95" spans="1:18" s="11" customFormat="1" ht="50.25" customHeight="1">
      <c r="A95" s="9">
        <v>41</v>
      </c>
      <c r="B95" s="25" t="s">
        <v>309</v>
      </c>
      <c r="C95" s="1"/>
      <c r="D95" s="35">
        <f t="shared" si="16"/>
        <v>2460</v>
      </c>
      <c r="E95" s="35">
        <v>2300</v>
      </c>
      <c r="F95" s="35">
        <v>160</v>
      </c>
      <c r="G95" s="43"/>
      <c r="H95" s="43"/>
      <c r="I95" s="43"/>
      <c r="J95" s="43"/>
      <c r="K95" s="35"/>
      <c r="L95" s="35"/>
      <c r="M95" s="35"/>
      <c r="N95" s="35">
        <f t="shared" si="17"/>
        <v>2460</v>
      </c>
      <c r="O95" s="35">
        <f t="shared" si="18"/>
        <v>160</v>
      </c>
      <c r="P95" s="35"/>
      <c r="Q95" s="35"/>
      <c r="R95" s="17"/>
    </row>
    <row r="96" spans="1:18" s="11" customFormat="1" ht="50.25" customHeight="1">
      <c r="A96" s="9">
        <v>42</v>
      </c>
      <c r="B96" s="25" t="s">
        <v>310</v>
      </c>
      <c r="C96" s="1"/>
      <c r="D96" s="35">
        <f t="shared" si="16"/>
        <v>2845</v>
      </c>
      <c r="E96" s="35">
        <v>2700</v>
      </c>
      <c r="F96" s="35">
        <v>145</v>
      </c>
      <c r="G96" s="43"/>
      <c r="H96" s="43"/>
      <c r="I96" s="43"/>
      <c r="J96" s="43"/>
      <c r="K96" s="35"/>
      <c r="L96" s="35"/>
      <c r="M96" s="35"/>
      <c r="N96" s="35">
        <f t="shared" si="17"/>
        <v>2845</v>
      </c>
      <c r="O96" s="35">
        <f t="shared" si="18"/>
        <v>145</v>
      </c>
      <c r="P96" s="35"/>
      <c r="Q96" s="35"/>
      <c r="R96" s="17"/>
    </row>
    <row r="97" spans="1:18" s="11" customFormat="1" ht="50.25" customHeight="1">
      <c r="A97" s="9">
        <v>43</v>
      </c>
      <c r="B97" s="25" t="s">
        <v>311</v>
      </c>
      <c r="C97" s="1"/>
      <c r="D97" s="35">
        <f t="shared" si="16"/>
        <v>3102</v>
      </c>
      <c r="E97" s="35">
        <v>2900</v>
      </c>
      <c r="F97" s="35">
        <v>202</v>
      </c>
      <c r="G97" s="43"/>
      <c r="H97" s="43"/>
      <c r="I97" s="43"/>
      <c r="J97" s="43"/>
      <c r="K97" s="35"/>
      <c r="L97" s="35"/>
      <c r="M97" s="35"/>
      <c r="N97" s="35">
        <f t="shared" si="17"/>
        <v>3102</v>
      </c>
      <c r="O97" s="35">
        <f t="shared" si="18"/>
        <v>202</v>
      </c>
      <c r="P97" s="35"/>
      <c r="Q97" s="35"/>
      <c r="R97" s="17"/>
    </row>
    <row r="98" spans="1:18" s="23" customFormat="1" ht="31.5" customHeight="1">
      <c r="A98" s="13" t="s">
        <v>214</v>
      </c>
      <c r="B98" s="16" t="s">
        <v>211</v>
      </c>
      <c r="C98" s="5"/>
      <c r="D98" s="34">
        <f>SUM(D99:D102)</f>
        <v>17200</v>
      </c>
      <c r="E98" s="34">
        <f>SUM(E99:E102)</f>
        <v>16700</v>
      </c>
      <c r="F98" s="34">
        <f>SUM(F99:F102)</f>
        <v>500</v>
      </c>
      <c r="G98" s="34">
        <f t="shared" ref="G98:Q98" si="19">SUM(G99:G101)</f>
        <v>0</v>
      </c>
      <c r="H98" s="34">
        <f t="shared" si="19"/>
        <v>0</v>
      </c>
      <c r="I98" s="34">
        <f t="shared" si="19"/>
        <v>0</v>
      </c>
      <c r="J98" s="34">
        <f t="shared" si="19"/>
        <v>0</v>
      </c>
      <c r="K98" s="34">
        <f t="shared" si="19"/>
        <v>0</v>
      </c>
      <c r="L98" s="34">
        <f t="shared" si="19"/>
        <v>0</v>
      </c>
      <c r="M98" s="34">
        <f t="shared" si="19"/>
        <v>0</v>
      </c>
      <c r="N98" s="34">
        <f>SUM(N99:N102)</f>
        <v>17200</v>
      </c>
      <c r="O98" s="34">
        <f>SUM(O99:O102)</f>
        <v>500</v>
      </c>
      <c r="P98" s="34">
        <f t="shared" si="19"/>
        <v>1000</v>
      </c>
      <c r="Q98" s="34">
        <f t="shared" si="19"/>
        <v>0</v>
      </c>
      <c r="R98" s="15"/>
    </row>
    <row r="99" spans="1:18" ht="42.75" customHeight="1">
      <c r="A99" s="9">
        <v>1</v>
      </c>
      <c r="B99" s="28" t="s">
        <v>84</v>
      </c>
      <c r="C99" s="1" t="s">
        <v>15</v>
      </c>
      <c r="D99" s="35">
        <f>E99+F99</f>
        <v>2500</v>
      </c>
      <c r="E99" s="35">
        <v>2500</v>
      </c>
      <c r="F99" s="35">
        <v>0</v>
      </c>
      <c r="G99" s="32" t="s">
        <v>90</v>
      </c>
      <c r="H99" s="36" t="s">
        <v>91</v>
      </c>
      <c r="I99" s="36" t="s">
        <v>81</v>
      </c>
      <c r="J99" s="43" t="s">
        <v>98</v>
      </c>
      <c r="K99" s="35"/>
      <c r="L99" s="35"/>
      <c r="M99" s="35"/>
      <c r="N99" s="35">
        <f t="shared" ref="N99:O101" si="20">E99</f>
        <v>2500</v>
      </c>
      <c r="O99" s="35">
        <f t="shared" si="20"/>
        <v>0</v>
      </c>
      <c r="P99" s="35">
        <v>1000</v>
      </c>
      <c r="Q99" s="35"/>
      <c r="R99" s="8"/>
    </row>
    <row r="100" spans="1:18" ht="45.75" customHeight="1">
      <c r="A100" s="9">
        <v>2</v>
      </c>
      <c r="B100" s="26" t="s">
        <v>131</v>
      </c>
      <c r="C100" s="1" t="s">
        <v>15</v>
      </c>
      <c r="D100" s="35">
        <f>E100+F100</f>
        <v>4000</v>
      </c>
      <c r="E100" s="35">
        <v>4000</v>
      </c>
      <c r="F100" s="35">
        <v>0</v>
      </c>
      <c r="G100" s="30" t="s">
        <v>135</v>
      </c>
      <c r="H100" s="36" t="s">
        <v>91</v>
      </c>
      <c r="I100" s="36" t="s">
        <v>81</v>
      </c>
      <c r="J100" s="43" t="s">
        <v>96</v>
      </c>
      <c r="K100" s="35"/>
      <c r="L100" s="35"/>
      <c r="M100" s="35"/>
      <c r="N100" s="35">
        <f t="shared" si="20"/>
        <v>4000</v>
      </c>
      <c r="O100" s="35">
        <f t="shared" si="20"/>
        <v>0</v>
      </c>
      <c r="P100" s="35"/>
      <c r="Q100" s="35"/>
      <c r="R100" s="8"/>
    </row>
    <row r="101" spans="1:18" ht="51" customHeight="1">
      <c r="A101" s="9">
        <v>3</v>
      </c>
      <c r="B101" s="2" t="s">
        <v>180</v>
      </c>
      <c r="C101" s="1" t="s">
        <v>15</v>
      </c>
      <c r="D101" s="35">
        <f>E101+F101</f>
        <v>700</v>
      </c>
      <c r="E101" s="35">
        <v>700</v>
      </c>
      <c r="F101" s="35">
        <v>0</v>
      </c>
      <c r="G101" s="32" t="s">
        <v>182</v>
      </c>
      <c r="H101" s="32" t="s">
        <v>183</v>
      </c>
      <c r="I101" s="32" t="s">
        <v>181</v>
      </c>
      <c r="J101" s="32" t="s">
        <v>169</v>
      </c>
      <c r="K101" s="35"/>
      <c r="L101" s="35"/>
      <c r="M101" s="35"/>
      <c r="N101" s="35">
        <f t="shared" si="20"/>
        <v>700</v>
      </c>
      <c r="O101" s="35">
        <f t="shared" si="20"/>
        <v>0</v>
      </c>
      <c r="P101" s="35"/>
      <c r="Q101" s="35"/>
      <c r="R101" s="8"/>
    </row>
    <row r="102" spans="1:18" ht="62.25" customHeight="1">
      <c r="A102" s="9">
        <v>4</v>
      </c>
      <c r="B102" s="2" t="s">
        <v>312</v>
      </c>
      <c r="C102" s="1"/>
      <c r="D102" s="35">
        <f>E102+F102</f>
        <v>10000</v>
      </c>
      <c r="E102" s="35">
        <v>9500</v>
      </c>
      <c r="F102" s="35">
        <v>500</v>
      </c>
      <c r="G102" s="32"/>
      <c r="H102" s="32"/>
      <c r="I102" s="32"/>
      <c r="J102" s="32"/>
      <c r="K102" s="35"/>
      <c r="L102" s="35"/>
      <c r="M102" s="35"/>
      <c r="N102" s="35">
        <f>D102</f>
        <v>10000</v>
      </c>
      <c r="O102" s="35">
        <f>F102</f>
        <v>500</v>
      </c>
      <c r="P102" s="35"/>
      <c r="Q102" s="35"/>
      <c r="R102" s="14" t="s">
        <v>313</v>
      </c>
    </row>
    <row r="103" spans="1:18" s="23" customFormat="1" ht="39" customHeight="1">
      <c r="A103" s="13" t="s">
        <v>215</v>
      </c>
      <c r="B103" s="16" t="s">
        <v>220</v>
      </c>
      <c r="C103" s="1" t="s">
        <v>15</v>
      </c>
      <c r="D103" s="37">
        <f>D104</f>
        <v>15000</v>
      </c>
      <c r="E103" s="37">
        <f t="shared" ref="E103:Q103" si="21">E104</f>
        <v>15000</v>
      </c>
      <c r="F103" s="37">
        <f t="shared" si="21"/>
        <v>0</v>
      </c>
      <c r="G103" s="37" t="str">
        <f t="shared" si="21"/>
        <v xml:space="preserve">là nơi khám chữa bệnh của xã </v>
      </c>
      <c r="H103" s="37" t="str">
        <f t="shared" si="21"/>
        <v xml:space="preserve">sửa chữa, nâng cấp các phòng khám chữa bệnh </v>
      </c>
      <c r="I103" s="37" t="str">
        <f t="shared" si="21"/>
        <v xml:space="preserve">đảm bảo cơ sở khám chữa bệnh </v>
      </c>
      <c r="J103" s="37" t="str">
        <f t="shared" si="21"/>
        <v>QĐ số 3903/QĐ-UBND ngày 21/12/2023của UBND huyện Pác Nặm về việc phê duyệt đồ án quy hoạch chung xây dựng xã Nghiên Loan đến năm 2035</v>
      </c>
      <c r="K103" s="37">
        <f t="shared" si="21"/>
        <v>0</v>
      </c>
      <c r="L103" s="37">
        <f t="shared" si="21"/>
        <v>0</v>
      </c>
      <c r="M103" s="37">
        <f t="shared" si="21"/>
        <v>0</v>
      </c>
      <c r="N103" s="37">
        <f t="shared" si="21"/>
        <v>15000</v>
      </c>
      <c r="O103" s="37">
        <f t="shared" si="21"/>
        <v>0</v>
      </c>
      <c r="P103" s="37">
        <f t="shared" si="21"/>
        <v>0</v>
      </c>
      <c r="Q103" s="37">
        <f t="shared" si="21"/>
        <v>0</v>
      </c>
      <c r="R103" s="15"/>
    </row>
    <row r="104" spans="1:18" s="23" customFormat="1" ht="121.5" customHeight="1">
      <c r="A104" s="9">
        <v>1</v>
      </c>
      <c r="B104" s="26" t="s">
        <v>264</v>
      </c>
      <c r="C104" s="5"/>
      <c r="D104" s="30">
        <f>E104+F104</f>
        <v>15000</v>
      </c>
      <c r="E104" s="30">
        <v>15000</v>
      </c>
      <c r="F104" s="30">
        <v>0</v>
      </c>
      <c r="G104" s="32" t="s">
        <v>136</v>
      </c>
      <c r="H104" s="32" t="s">
        <v>137</v>
      </c>
      <c r="I104" s="32" t="s">
        <v>138</v>
      </c>
      <c r="J104" s="43" t="s">
        <v>97</v>
      </c>
      <c r="K104" s="35"/>
      <c r="L104" s="35"/>
      <c r="M104" s="35"/>
      <c r="N104" s="35">
        <f>E104</f>
        <v>15000</v>
      </c>
      <c r="O104" s="35">
        <f>F104</f>
        <v>0</v>
      </c>
      <c r="P104" s="35"/>
      <c r="Q104" s="35"/>
      <c r="R104" s="14" t="s">
        <v>305</v>
      </c>
    </row>
    <row r="105" spans="1:18" s="23" customFormat="1" ht="39" customHeight="1">
      <c r="A105" s="13" t="s">
        <v>221</v>
      </c>
      <c r="B105" s="21" t="s">
        <v>209</v>
      </c>
      <c r="C105" s="1" t="s">
        <v>15</v>
      </c>
      <c r="D105" s="34">
        <f>SUM(D106:D115)</f>
        <v>94000</v>
      </c>
      <c r="E105" s="34">
        <f t="shared" ref="E105:Q105" si="22">SUM(E106:E115)</f>
        <v>89400</v>
      </c>
      <c r="F105" s="34">
        <f t="shared" si="22"/>
        <v>4600</v>
      </c>
      <c r="G105" s="34">
        <f t="shared" si="22"/>
        <v>0</v>
      </c>
      <c r="H105" s="34">
        <f t="shared" si="22"/>
        <v>0</v>
      </c>
      <c r="I105" s="34">
        <f t="shared" si="22"/>
        <v>0</v>
      </c>
      <c r="J105" s="34">
        <f t="shared" si="22"/>
        <v>0</v>
      </c>
      <c r="K105" s="34">
        <f t="shared" si="22"/>
        <v>0</v>
      </c>
      <c r="L105" s="34">
        <f t="shared" si="22"/>
        <v>0</v>
      </c>
      <c r="M105" s="34">
        <f t="shared" si="22"/>
        <v>0</v>
      </c>
      <c r="N105" s="34">
        <f t="shared" si="22"/>
        <v>94000</v>
      </c>
      <c r="O105" s="34">
        <f t="shared" si="22"/>
        <v>4600</v>
      </c>
      <c r="P105" s="34">
        <f t="shared" si="22"/>
        <v>3150</v>
      </c>
      <c r="Q105" s="34">
        <f t="shared" si="22"/>
        <v>1150</v>
      </c>
      <c r="R105" s="15"/>
    </row>
    <row r="106" spans="1:18" s="23" customFormat="1" ht="93.75" customHeight="1">
      <c r="A106" s="9">
        <v>1</v>
      </c>
      <c r="B106" s="25" t="s">
        <v>257</v>
      </c>
      <c r="C106" s="5"/>
      <c r="D106" s="35">
        <f t="shared" ref="D106:D115" si="23">E106+F106</f>
        <v>10000</v>
      </c>
      <c r="E106" s="35">
        <v>9500</v>
      </c>
      <c r="F106" s="35">
        <v>500</v>
      </c>
      <c r="G106" s="43" t="s">
        <v>125</v>
      </c>
      <c r="H106" s="43" t="s">
        <v>126</v>
      </c>
      <c r="I106" s="43" t="s">
        <v>127</v>
      </c>
      <c r="J106" s="43" t="s">
        <v>36</v>
      </c>
      <c r="K106" s="35"/>
      <c r="L106" s="35"/>
      <c r="M106" s="35"/>
      <c r="N106" s="35">
        <f>D106</f>
        <v>10000</v>
      </c>
      <c r="O106" s="35">
        <f>F106</f>
        <v>500</v>
      </c>
      <c r="P106" s="35">
        <v>0</v>
      </c>
      <c r="Q106" s="35"/>
      <c r="R106" s="14" t="s">
        <v>299</v>
      </c>
    </row>
    <row r="107" spans="1:18" s="23" customFormat="1" ht="61.5" customHeight="1">
      <c r="A107" s="9">
        <v>2</v>
      </c>
      <c r="B107" s="25" t="s">
        <v>294</v>
      </c>
      <c r="C107" s="5"/>
      <c r="D107" s="35">
        <f t="shared" si="23"/>
        <v>12000</v>
      </c>
      <c r="E107" s="35">
        <v>11400</v>
      </c>
      <c r="F107" s="35">
        <v>600</v>
      </c>
      <c r="G107" s="43"/>
      <c r="H107" s="43"/>
      <c r="I107" s="43"/>
      <c r="J107" s="43"/>
      <c r="K107" s="35"/>
      <c r="L107" s="35"/>
      <c r="M107" s="35"/>
      <c r="N107" s="35">
        <f t="shared" ref="N107:N115" si="24">D107</f>
        <v>12000</v>
      </c>
      <c r="O107" s="35">
        <f t="shared" ref="O107:O115" si="25">F107</f>
        <v>600</v>
      </c>
      <c r="P107" s="35"/>
      <c r="Q107" s="35"/>
      <c r="R107" s="14" t="s">
        <v>298</v>
      </c>
    </row>
    <row r="108" spans="1:18" s="23" customFormat="1" ht="61.5" customHeight="1">
      <c r="A108" s="9">
        <v>3</v>
      </c>
      <c r="B108" s="25" t="s">
        <v>258</v>
      </c>
      <c r="C108" s="1" t="s">
        <v>15</v>
      </c>
      <c r="D108" s="35">
        <f t="shared" si="23"/>
        <v>20000</v>
      </c>
      <c r="E108" s="35">
        <v>19000</v>
      </c>
      <c r="F108" s="35">
        <v>1000</v>
      </c>
      <c r="G108" s="43" t="s">
        <v>125</v>
      </c>
      <c r="H108" s="43" t="s">
        <v>128</v>
      </c>
      <c r="I108" s="43" t="s">
        <v>127</v>
      </c>
      <c r="J108" s="43" t="s">
        <v>36</v>
      </c>
      <c r="K108" s="35"/>
      <c r="L108" s="35"/>
      <c r="M108" s="35"/>
      <c r="N108" s="35">
        <f t="shared" si="24"/>
        <v>20000</v>
      </c>
      <c r="O108" s="35">
        <f t="shared" si="25"/>
        <v>1000</v>
      </c>
      <c r="P108" s="35">
        <v>2000</v>
      </c>
      <c r="Q108" s="35">
        <v>1000</v>
      </c>
      <c r="R108" s="14" t="s">
        <v>295</v>
      </c>
    </row>
    <row r="109" spans="1:18" s="23" customFormat="1" ht="90.75" customHeight="1">
      <c r="A109" s="9">
        <v>4</v>
      </c>
      <c r="B109" s="29" t="s">
        <v>259</v>
      </c>
      <c r="C109" s="5"/>
      <c r="D109" s="35">
        <f t="shared" si="23"/>
        <v>8000</v>
      </c>
      <c r="E109" s="35">
        <v>7600</v>
      </c>
      <c r="F109" s="35">
        <v>400</v>
      </c>
      <c r="G109" s="36" t="s">
        <v>200</v>
      </c>
      <c r="H109" s="36" t="s">
        <v>201</v>
      </c>
      <c r="I109" s="32" t="s">
        <v>202</v>
      </c>
      <c r="J109" s="32" t="s">
        <v>199</v>
      </c>
      <c r="K109" s="35"/>
      <c r="L109" s="35"/>
      <c r="M109" s="35"/>
      <c r="N109" s="35">
        <f t="shared" si="24"/>
        <v>8000</v>
      </c>
      <c r="O109" s="35">
        <f t="shared" si="25"/>
        <v>400</v>
      </c>
      <c r="P109" s="35"/>
      <c r="Q109" s="35"/>
      <c r="R109" s="14" t="s">
        <v>304</v>
      </c>
    </row>
    <row r="110" spans="1:18" s="23" customFormat="1" ht="76.5" customHeight="1">
      <c r="A110" s="9">
        <v>5</v>
      </c>
      <c r="B110" s="25" t="s">
        <v>260</v>
      </c>
      <c r="C110" s="1" t="s">
        <v>15</v>
      </c>
      <c r="D110" s="30">
        <f t="shared" si="23"/>
        <v>2000</v>
      </c>
      <c r="E110" s="30">
        <v>2000</v>
      </c>
      <c r="F110" s="30">
        <v>0</v>
      </c>
      <c r="G110" s="45" t="s">
        <v>200</v>
      </c>
      <c r="H110" s="32" t="s">
        <v>203</v>
      </c>
      <c r="I110" s="32" t="s">
        <v>202</v>
      </c>
      <c r="J110" s="32" t="s">
        <v>199</v>
      </c>
      <c r="K110" s="35"/>
      <c r="L110" s="35"/>
      <c r="M110" s="35"/>
      <c r="N110" s="35">
        <f t="shared" si="24"/>
        <v>2000</v>
      </c>
      <c r="O110" s="35">
        <f t="shared" si="25"/>
        <v>0</v>
      </c>
      <c r="P110" s="35"/>
      <c r="Q110" s="35"/>
      <c r="R110" s="14" t="s">
        <v>303</v>
      </c>
    </row>
    <row r="111" spans="1:18" s="23" customFormat="1" ht="61.5" customHeight="1">
      <c r="A111" s="9">
        <v>6</v>
      </c>
      <c r="B111" s="25" t="s">
        <v>261</v>
      </c>
      <c r="C111" s="5"/>
      <c r="D111" s="30">
        <f t="shared" si="23"/>
        <v>3000</v>
      </c>
      <c r="E111" s="30">
        <v>2850</v>
      </c>
      <c r="F111" s="30">
        <v>150</v>
      </c>
      <c r="G111" s="45" t="s">
        <v>200</v>
      </c>
      <c r="H111" s="32" t="s">
        <v>204</v>
      </c>
      <c r="I111" s="32" t="s">
        <v>202</v>
      </c>
      <c r="J111" s="32" t="s">
        <v>199</v>
      </c>
      <c r="K111" s="35"/>
      <c r="L111" s="35"/>
      <c r="M111" s="35"/>
      <c r="N111" s="35">
        <f t="shared" si="24"/>
        <v>3000</v>
      </c>
      <c r="O111" s="35">
        <f t="shared" si="25"/>
        <v>150</v>
      </c>
      <c r="P111" s="35">
        <v>1150</v>
      </c>
      <c r="Q111" s="35">
        <f>O111</f>
        <v>150</v>
      </c>
      <c r="R111" s="14" t="s">
        <v>296</v>
      </c>
    </row>
    <row r="112" spans="1:18" s="23" customFormat="1" ht="92.25" customHeight="1">
      <c r="A112" s="9">
        <v>7</v>
      </c>
      <c r="B112" s="25" t="s">
        <v>302</v>
      </c>
      <c r="C112" s="5"/>
      <c r="D112" s="30">
        <f>E112+F112</f>
        <v>3000</v>
      </c>
      <c r="E112" s="30">
        <v>2850</v>
      </c>
      <c r="F112" s="30">
        <v>150</v>
      </c>
      <c r="G112" s="45"/>
      <c r="H112" s="32"/>
      <c r="I112" s="32"/>
      <c r="J112" s="32"/>
      <c r="K112" s="35"/>
      <c r="L112" s="35"/>
      <c r="M112" s="35"/>
      <c r="N112" s="35">
        <f t="shared" si="24"/>
        <v>3000</v>
      </c>
      <c r="O112" s="35">
        <f t="shared" si="25"/>
        <v>150</v>
      </c>
      <c r="P112" s="35"/>
      <c r="Q112" s="35"/>
      <c r="R112" s="14" t="s">
        <v>303</v>
      </c>
    </row>
    <row r="113" spans="1:18" s="23" customFormat="1" ht="61.5" customHeight="1">
      <c r="A113" s="9">
        <v>8</v>
      </c>
      <c r="B113" s="25" t="s">
        <v>292</v>
      </c>
      <c r="C113" s="5"/>
      <c r="D113" s="30">
        <f t="shared" si="23"/>
        <v>8000</v>
      </c>
      <c r="E113" s="35">
        <v>7600</v>
      </c>
      <c r="F113" s="35">
        <v>400</v>
      </c>
      <c r="G113" s="45"/>
      <c r="H113" s="32"/>
      <c r="I113" s="32"/>
      <c r="J113" s="32"/>
      <c r="K113" s="35"/>
      <c r="L113" s="35"/>
      <c r="M113" s="35"/>
      <c r="N113" s="35">
        <f t="shared" si="24"/>
        <v>8000</v>
      </c>
      <c r="O113" s="35">
        <f t="shared" si="25"/>
        <v>400</v>
      </c>
      <c r="P113" s="35">
        <v>0</v>
      </c>
      <c r="Q113" s="35"/>
      <c r="R113" s="14" t="s">
        <v>297</v>
      </c>
    </row>
    <row r="114" spans="1:18" s="23" customFormat="1" ht="105" customHeight="1">
      <c r="A114" s="9">
        <v>9</v>
      </c>
      <c r="B114" s="25" t="s">
        <v>293</v>
      </c>
      <c r="C114" s="5"/>
      <c r="D114" s="30">
        <f t="shared" si="23"/>
        <v>3000</v>
      </c>
      <c r="E114" s="30">
        <v>2850</v>
      </c>
      <c r="F114" s="30">
        <v>150</v>
      </c>
      <c r="G114" s="45"/>
      <c r="H114" s="32"/>
      <c r="I114" s="32"/>
      <c r="J114" s="32"/>
      <c r="K114" s="35"/>
      <c r="L114" s="35"/>
      <c r="M114" s="35"/>
      <c r="N114" s="35">
        <f t="shared" si="24"/>
        <v>3000</v>
      </c>
      <c r="O114" s="35">
        <f t="shared" si="25"/>
        <v>150</v>
      </c>
      <c r="P114" s="35">
        <v>0</v>
      </c>
      <c r="Q114" s="35"/>
      <c r="R114" s="14" t="s">
        <v>301</v>
      </c>
    </row>
    <row r="115" spans="1:18" s="23" customFormat="1" ht="87" customHeight="1">
      <c r="A115" s="9">
        <v>10</v>
      </c>
      <c r="B115" s="25" t="s">
        <v>229</v>
      </c>
      <c r="C115" s="1" t="s">
        <v>15</v>
      </c>
      <c r="D115" s="30">
        <f t="shared" si="23"/>
        <v>25000</v>
      </c>
      <c r="E115" s="30">
        <v>23750</v>
      </c>
      <c r="F115" s="30">
        <v>1250</v>
      </c>
      <c r="G115" s="45" t="s">
        <v>231</v>
      </c>
      <c r="H115" s="32" t="s">
        <v>230</v>
      </c>
      <c r="I115" s="32" t="s">
        <v>202</v>
      </c>
      <c r="J115" s="32" t="s">
        <v>169</v>
      </c>
      <c r="K115" s="35"/>
      <c r="L115" s="35"/>
      <c r="M115" s="35"/>
      <c r="N115" s="35">
        <f t="shared" si="24"/>
        <v>25000</v>
      </c>
      <c r="O115" s="35">
        <f t="shared" si="25"/>
        <v>1250</v>
      </c>
      <c r="P115" s="35">
        <v>0</v>
      </c>
      <c r="Q115" s="35"/>
      <c r="R115" s="14" t="s">
        <v>300</v>
      </c>
    </row>
  </sheetData>
  <mergeCells count="28">
    <mergeCell ref="A1:R1"/>
    <mergeCell ref="J4:R4"/>
    <mergeCell ref="A2:R2"/>
    <mergeCell ref="A3:R3"/>
    <mergeCell ref="G7:G8"/>
    <mergeCell ref="H7:H8"/>
    <mergeCell ref="I7:I8"/>
    <mergeCell ref="J7:J8"/>
    <mergeCell ref="E7:E8"/>
    <mergeCell ref="F7:F8"/>
    <mergeCell ref="R5:R8"/>
    <mergeCell ref="P5:Q5"/>
    <mergeCell ref="P6:P8"/>
    <mergeCell ref="Q6:Q8"/>
    <mergeCell ref="L6:L8"/>
    <mergeCell ref="M6:M8"/>
    <mergeCell ref="A9:B9"/>
    <mergeCell ref="K7:K8"/>
    <mergeCell ref="A5:A8"/>
    <mergeCell ref="B5:B8"/>
    <mergeCell ref="D6:D8"/>
    <mergeCell ref="E6:F6"/>
    <mergeCell ref="C5:F5"/>
    <mergeCell ref="N6:N8"/>
    <mergeCell ref="O6:O8"/>
    <mergeCell ref="L5:M5"/>
    <mergeCell ref="N5:O5"/>
    <mergeCell ref="C6:C8"/>
  </mergeCells>
  <pageMargins left="0.51181102362204722" right="0.35433070866141736" top="0.31496062992125984" bottom="0.2" header="0.31496062992125984" footer="0.19685039370078741"/>
  <pageSetup paperSize="9" scale="83" fitToHeight="0" orientation="landscape" verticalDpi="0" r:id="rId1"/>
  <headerFooter>
    <oddFooter>&amp;C&amp;N</oddFooter>
  </headerFooter>
</worksheet>
</file>

<file path=xl/worksheets/sheet2.xml><?xml version="1.0" encoding="utf-8"?>
<worksheet xmlns="http://schemas.openxmlformats.org/spreadsheetml/2006/main" xmlns:r="http://schemas.openxmlformats.org/officeDocument/2006/relationships">
  <dimension ref="A1:U180"/>
  <sheetViews>
    <sheetView tabSelected="1" showWhiteSpace="0" view="pageLayout" topLeftCell="A6" workbookViewId="0">
      <pane ySplit="1950" activePane="bottomLeft"/>
      <selection activeCell="B4" sqref="B4:B7"/>
      <selection pane="bottomLeft" activeCell="A2" sqref="A2:T2"/>
    </sheetView>
  </sheetViews>
  <sheetFormatPr defaultRowHeight="14.5"/>
  <cols>
    <col min="2" max="2" width="28.7265625" customWidth="1"/>
    <col min="4" max="4" width="14.453125" bestFit="1" customWidth="1"/>
    <col min="5" max="6" width="10.1796875" bestFit="1" customWidth="1"/>
    <col min="7" max="7" width="29.453125" hidden="1" customWidth="1"/>
    <col min="8" max="8" width="61" hidden="1" customWidth="1"/>
    <col min="9" max="9" width="31.26953125" hidden="1" customWidth="1"/>
    <col min="10" max="10" width="144.54296875" hidden="1" customWidth="1"/>
    <col min="11" max="11" width="16.453125" hidden="1" customWidth="1"/>
    <col min="12" max="12" width="17.54296875" customWidth="1"/>
    <col min="14" max="14" width="15.54296875" style="102" customWidth="1"/>
    <col min="15" max="15" width="10.1796875" customWidth="1"/>
    <col min="20" max="20" width="18.26953125" customWidth="1"/>
  </cols>
  <sheetData>
    <row r="1" spans="1:20" ht="15">
      <c r="A1" s="122" t="s">
        <v>318</v>
      </c>
      <c r="B1" s="122"/>
      <c r="C1" s="122"/>
      <c r="D1" s="122"/>
      <c r="E1" s="122"/>
      <c r="F1" s="122"/>
      <c r="G1" s="122"/>
      <c r="H1" s="122"/>
      <c r="I1" s="122"/>
      <c r="J1" s="122"/>
      <c r="K1" s="122"/>
      <c r="L1" s="122"/>
      <c r="M1" s="122"/>
      <c r="N1" s="122"/>
      <c r="O1" s="122"/>
      <c r="P1" s="122"/>
      <c r="Q1" s="122"/>
      <c r="R1" s="122"/>
      <c r="S1" s="122"/>
      <c r="T1" s="122"/>
    </row>
    <row r="2" spans="1:20" ht="15.5">
      <c r="A2" s="123" t="s">
        <v>485</v>
      </c>
      <c r="B2" s="123"/>
      <c r="C2" s="123"/>
      <c r="D2" s="123"/>
      <c r="E2" s="123"/>
      <c r="F2" s="123"/>
      <c r="G2" s="123"/>
      <c r="H2" s="123"/>
      <c r="I2" s="123"/>
      <c r="J2" s="123"/>
      <c r="K2" s="123"/>
      <c r="L2" s="123"/>
      <c r="M2" s="123"/>
      <c r="N2" s="123"/>
      <c r="O2" s="123"/>
      <c r="P2" s="123"/>
      <c r="Q2" s="123"/>
      <c r="R2" s="123"/>
      <c r="S2" s="123"/>
      <c r="T2" s="123"/>
    </row>
    <row r="3" spans="1:20" ht="15.5">
      <c r="A3" s="4"/>
      <c r="B3" s="4"/>
      <c r="C3" s="4"/>
      <c r="D3" s="4"/>
      <c r="E3" s="4"/>
      <c r="F3" s="4"/>
      <c r="G3" s="4"/>
      <c r="H3" s="4"/>
      <c r="I3" s="4"/>
      <c r="J3" s="121" t="s">
        <v>11</v>
      </c>
      <c r="K3" s="121"/>
      <c r="L3" s="121"/>
      <c r="M3" s="121"/>
      <c r="N3" s="121"/>
      <c r="O3" s="121"/>
      <c r="P3" s="121"/>
      <c r="Q3" s="121"/>
      <c r="R3" s="121"/>
      <c r="S3" s="121"/>
      <c r="T3" s="121"/>
    </row>
    <row r="4" spans="1:20" ht="46.5" customHeight="1">
      <c r="A4" s="114" t="s">
        <v>0</v>
      </c>
      <c r="B4" s="114" t="s">
        <v>274</v>
      </c>
      <c r="C4" s="111" t="s">
        <v>266</v>
      </c>
      <c r="D4" s="119"/>
      <c r="E4" s="119"/>
      <c r="F4" s="112"/>
      <c r="G4" s="13"/>
      <c r="H4" s="13"/>
      <c r="I4" s="13"/>
      <c r="J4" s="52"/>
      <c r="K4" s="52"/>
      <c r="L4" s="111" t="s">
        <v>267</v>
      </c>
      <c r="M4" s="112"/>
      <c r="N4" s="111" t="s">
        <v>272</v>
      </c>
      <c r="O4" s="119"/>
      <c r="P4" s="112"/>
      <c r="Q4" s="111" t="s">
        <v>273</v>
      </c>
      <c r="R4" s="119"/>
      <c r="S4" s="112"/>
      <c r="T4" s="114" t="s">
        <v>6</v>
      </c>
    </row>
    <row r="5" spans="1:20" ht="15" customHeight="1">
      <c r="A5" s="115"/>
      <c r="B5" s="115"/>
      <c r="C5" s="108" t="s">
        <v>268</v>
      </c>
      <c r="D5" s="108" t="s">
        <v>1</v>
      </c>
      <c r="E5" s="117" t="s">
        <v>265</v>
      </c>
      <c r="F5" s="118"/>
      <c r="G5" s="9"/>
      <c r="H5" s="9"/>
      <c r="I5" s="9"/>
      <c r="J5" s="53"/>
      <c r="K5" s="53"/>
      <c r="L5" s="108" t="s">
        <v>269</v>
      </c>
      <c r="M5" s="108" t="s">
        <v>270</v>
      </c>
      <c r="N5" s="124" t="s">
        <v>269</v>
      </c>
      <c r="O5" s="108" t="s">
        <v>445</v>
      </c>
      <c r="P5" s="108" t="s">
        <v>271</v>
      </c>
      <c r="Q5" s="108" t="s">
        <v>269</v>
      </c>
      <c r="R5" s="108" t="s">
        <v>445</v>
      </c>
      <c r="S5" s="108" t="s">
        <v>271</v>
      </c>
      <c r="T5" s="115"/>
    </row>
    <row r="6" spans="1:20" ht="34.5" customHeight="1">
      <c r="A6" s="115"/>
      <c r="B6" s="115"/>
      <c r="C6" s="109"/>
      <c r="D6" s="109"/>
      <c r="E6" s="113" t="s">
        <v>74</v>
      </c>
      <c r="F6" s="113" t="s">
        <v>75</v>
      </c>
      <c r="G6" s="113" t="s">
        <v>2</v>
      </c>
      <c r="H6" s="113" t="s">
        <v>3</v>
      </c>
      <c r="I6" s="113" t="s">
        <v>4</v>
      </c>
      <c r="J6" s="113" t="s">
        <v>5</v>
      </c>
      <c r="K6" s="113" t="s">
        <v>47</v>
      </c>
      <c r="L6" s="109"/>
      <c r="M6" s="109"/>
      <c r="N6" s="125"/>
      <c r="O6" s="109"/>
      <c r="P6" s="109"/>
      <c r="Q6" s="109"/>
      <c r="R6" s="109"/>
      <c r="S6" s="109"/>
      <c r="T6" s="115"/>
    </row>
    <row r="7" spans="1:20">
      <c r="A7" s="116"/>
      <c r="B7" s="116"/>
      <c r="C7" s="110"/>
      <c r="D7" s="110"/>
      <c r="E7" s="113"/>
      <c r="F7" s="113"/>
      <c r="G7" s="113"/>
      <c r="H7" s="113"/>
      <c r="I7" s="113"/>
      <c r="J7" s="113"/>
      <c r="K7" s="113"/>
      <c r="L7" s="110"/>
      <c r="M7" s="110"/>
      <c r="N7" s="126"/>
      <c r="O7" s="110"/>
      <c r="P7" s="110"/>
      <c r="Q7" s="110"/>
      <c r="R7" s="110"/>
      <c r="S7" s="110"/>
      <c r="T7" s="116"/>
    </row>
    <row r="8" spans="1:20">
      <c r="A8" s="111" t="s">
        <v>205</v>
      </c>
      <c r="B8" s="112"/>
      <c r="C8" s="70"/>
      <c r="D8" s="74">
        <f t="shared" ref="D8:P8" si="0">D9+D30+D70+D158+D172</f>
        <v>2190250.0241</v>
      </c>
      <c r="E8" s="74">
        <f t="shared" si="0"/>
        <v>1469127.1925625</v>
      </c>
      <c r="F8" s="74">
        <f t="shared" si="0"/>
        <v>721122.83153749991</v>
      </c>
      <c r="G8" s="74" t="e">
        <f t="shared" si="0"/>
        <v>#VALUE!</v>
      </c>
      <c r="H8" s="74" t="e">
        <f t="shared" si="0"/>
        <v>#VALUE!</v>
      </c>
      <c r="I8" s="74" t="e">
        <f t="shared" si="0"/>
        <v>#VALUE!</v>
      </c>
      <c r="J8" s="74" t="e">
        <f t="shared" si="0"/>
        <v>#VALUE!</v>
      </c>
      <c r="K8" s="74" t="e">
        <f t="shared" si="0"/>
        <v>#VALUE!</v>
      </c>
      <c r="L8" s="74">
        <f t="shared" si="0"/>
        <v>710340</v>
      </c>
      <c r="M8" s="74">
        <f t="shared" si="0"/>
        <v>0</v>
      </c>
      <c r="N8" s="105">
        <f t="shared" si="0"/>
        <v>2190250.0241</v>
      </c>
      <c r="O8" s="74">
        <f t="shared" si="0"/>
        <v>1469127.1925625</v>
      </c>
      <c r="P8" s="74">
        <f t="shared" si="0"/>
        <v>721122.83153749991</v>
      </c>
      <c r="Q8" s="74">
        <f>R8+S8</f>
        <v>284247</v>
      </c>
      <c r="R8" s="74">
        <f>R9+R30+R70+R158+R172</f>
        <v>185404.4767</v>
      </c>
      <c r="S8" s="74">
        <f>S9+S30+S70+S158+S172</f>
        <v>98842.523300000001</v>
      </c>
      <c r="T8" s="59"/>
    </row>
    <row r="9" spans="1:20" s="97" customFormat="1">
      <c r="A9" s="99" t="s">
        <v>7</v>
      </c>
      <c r="B9" s="16" t="s">
        <v>10</v>
      </c>
      <c r="C9" s="99"/>
      <c r="D9" s="103">
        <f>D10+D17+D20+D22+D25+D27</f>
        <v>1282895</v>
      </c>
      <c r="E9" s="103">
        <f>E10+E17+E20+E22+E25+E27</f>
        <v>1282895</v>
      </c>
      <c r="F9" s="103">
        <f>F10+F17+F20+F22+F25+F27</f>
        <v>0</v>
      </c>
      <c r="G9" s="103" t="e">
        <f t="shared" ref="G9:S9" si="1">G10+G17+G20+G22+G25+G27</f>
        <v>#VALUE!</v>
      </c>
      <c r="H9" s="103" t="e">
        <f t="shared" si="1"/>
        <v>#VALUE!</v>
      </c>
      <c r="I9" s="103" t="e">
        <f t="shared" si="1"/>
        <v>#VALUE!</v>
      </c>
      <c r="J9" s="103" t="e">
        <f t="shared" si="1"/>
        <v>#VALUE!</v>
      </c>
      <c r="K9" s="103" t="e">
        <f t="shared" si="1"/>
        <v>#VALUE!</v>
      </c>
      <c r="L9" s="103">
        <f t="shared" si="1"/>
        <v>710340</v>
      </c>
      <c r="M9" s="103">
        <f t="shared" si="1"/>
        <v>0</v>
      </c>
      <c r="N9" s="95">
        <f t="shared" si="1"/>
        <v>1282895</v>
      </c>
      <c r="O9" s="103">
        <f t="shared" ref="O9" si="2">O10+O17+O20+O22+O25+O27</f>
        <v>1282895</v>
      </c>
      <c r="P9" s="103">
        <f t="shared" si="1"/>
        <v>0</v>
      </c>
      <c r="Q9" s="103"/>
      <c r="R9" s="103">
        <f t="shared" si="1"/>
        <v>139000</v>
      </c>
      <c r="S9" s="103">
        <f t="shared" si="1"/>
        <v>0</v>
      </c>
      <c r="T9" s="99"/>
    </row>
    <row r="10" spans="1:20" s="81" customFormat="1">
      <c r="A10" s="78" t="s">
        <v>13</v>
      </c>
      <c r="B10" s="77" t="s">
        <v>208</v>
      </c>
      <c r="C10" s="78"/>
      <c r="D10" s="86">
        <f>SUM(D11:D16)</f>
        <v>642895</v>
      </c>
      <c r="E10" s="86">
        <f>SUM(E11:E16)</f>
        <v>642895</v>
      </c>
      <c r="F10" s="86">
        <f t="shared" ref="F10:M10" si="3">SUM(F11:F14)</f>
        <v>0</v>
      </c>
      <c r="G10" s="86">
        <f t="shared" si="3"/>
        <v>0</v>
      </c>
      <c r="H10" s="86">
        <f t="shared" si="3"/>
        <v>0</v>
      </c>
      <c r="I10" s="86">
        <f t="shared" si="3"/>
        <v>0</v>
      </c>
      <c r="J10" s="86">
        <f t="shared" si="3"/>
        <v>0</v>
      </c>
      <c r="K10" s="86">
        <f t="shared" si="3"/>
        <v>0</v>
      </c>
      <c r="L10" s="86">
        <f t="shared" si="3"/>
        <v>710340</v>
      </c>
      <c r="M10" s="86">
        <f t="shared" si="3"/>
        <v>0</v>
      </c>
      <c r="N10" s="106">
        <f>SUM(N11:N16)</f>
        <v>642895</v>
      </c>
      <c r="O10" s="86">
        <f t="shared" ref="O10:P10" si="4">SUM(O11:O16)</f>
        <v>642895</v>
      </c>
      <c r="P10" s="86">
        <f t="shared" si="4"/>
        <v>0</v>
      </c>
      <c r="Q10" s="86">
        <f>SUM(Q11:Q16)</f>
        <v>0</v>
      </c>
      <c r="R10" s="86">
        <f>SUM(R11:R16)</f>
        <v>69000</v>
      </c>
      <c r="S10" s="86">
        <f>SUM(S11:S16)</f>
        <v>0</v>
      </c>
      <c r="T10" s="78"/>
    </row>
    <row r="11" spans="1:20" ht="32.25" customHeight="1">
      <c r="A11" s="69">
        <v>1</v>
      </c>
      <c r="B11" s="2" t="s">
        <v>317</v>
      </c>
      <c r="C11" s="69" t="s">
        <v>15</v>
      </c>
      <c r="D11" s="72">
        <f t="shared" ref="D11:D16" si="5">E11</f>
        <v>65000</v>
      </c>
      <c r="E11" s="72">
        <v>65000</v>
      </c>
      <c r="F11" s="72">
        <v>0</v>
      </c>
      <c r="G11" s="67" t="s">
        <v>236</v>
      </c>
      <c r="H11" s="67" t="s">
        <v>240</v>
      </c>
      <c r="I11" s="72" t="s">
        <v>24</v>
      </c>
      <c r="J11" s="72" t="s">
        <v>72</v>
      </c>
      <c r="K11" s="72" t="s">
        <v>48</v>
      </c>
      <c r="L11" s="72">
        <f>P30+P158</f>
        <v>710340</v>
      </c>
      <c r="M11" s="72"/>
      <c r="N11" s="95">
        <f>O11+P11</f>
        <v>65000</v>
      </c>
      <c r="O11" s="72">
        <f>E11</f>
        <v>65000</v>
      </c>
      <c r="P11" s="72">
        <v>0</v>
      </c>
      <c r="Q11" s="72"/>
      <c r="R11" s="72">
        <v>65000</v>
      </c>
      <c r="S11" s="72">
        <v>0</v>
      </c>
      <c r="T11" s="58" t="s">
        <v>314</v>
      </c>
    </row>
    <row r="12" spans="1:20" ht="21" customHeight="1">
      <c r="A12" s="69">
        <v>2</v>
      </c>
      <c r="B12" s="25" t="s">
        <v>319</v>
      </c>
      <c r="C12" s="5"/>
      <c r="D12" s="72">
        <f t="shared" si="5"/>
        <v>241950</v>
      </c>
      <c r="E12" s="72">
        <v>241950</v>
      </c>
      <c r="F12" s="72">
        <v>0</v>
      </c>
      <c r="G12" s="67" t="s">
        <v>237</v>
      </c>
      <c r="H12" s="67" t="s">
        <v>241</v>
      </c>
      <c r="I12" s="72"/>
      <c r="J12" s="72"/>
      <c r="K12" s="72"/>
      <c r="L12" s="72"/>
      <c r="M12" s="72"/>
      <c r="N12" s="95">
        <f t="shared" ref="N12:N16" si="6">O12+P12</f>
        <v>241950</v>
      </c>
      <c r="O12" s="72">
        <f t="shared" ref="O12:O16" si="7">E12</f>
        <v>241950</v>
      </c>
      <c r="P12" s="72">
        <v>0</v>
      </c>
      <c r="Q12" s="72"/>
      <c r="R12" s="72">
        <v>0</v>
      </c>
      <c r="S12" s="72">
        <v>0</v>
      </c>
      <c r="T12" s="58" t="s">
        <v>73</v>
      </c>
    </row>
    <row r="13" spans="1:20" ht="36" customHeight="1">
      <c r="A13" s="69">
        <v>3</v>
      </c>
      <c r="B13" s="25" t="s">
        <v>347</v>
      </c>
      <c r="C13" s="69" t="s">
        <v>15</v>
      </c>
      <c r="D13" s="72">
        <f t="shared" si="5"/>
        <v>216217</v>
      </c>
      <c r="E13" s="72">
        <v>216217</v>
      </c>
      <c r="F13" s="72">
        <v>0</v>
      </c>
      <c r="G13" s="67" t="s">
        <v>238</v>
      </c>
      <c r="H13" s="67" t="s">
        <v>242</v>
      </c>
      <c r="I13" s="72"/>
      <c r="J13" s="72"/>
      <c r="K13" s="72"/>
      <c r="L13" s="72"/>
      <c r="M13" s="72"/>
      <c r="N13" s="95">
        <f t="shared" si="6"/>
        <v>216217</v>
      </c>
      <c r="O13" s="72">
        <f t="shared" si="7"/>
        <v>216217</v>
      </c>
      <c r="P13" s="72">
        <v>0</v>
      </c>
      <c r="Q13" s="72"/>
      <c r="R13" s="72">
        <v>0</v>
      </c>
      <c r="S13" s="72">
        <v>0</v>
      </c>
      <c r="T13" s="58" t="s">
        <v>73</v>
      </c>
    </row>
    <row r="14" spans="1:20" ht="21" customHeight="1">
      <c r="A14" s="69">
        <v>4</v>
      </c>
      <c r="B14" s="25" t="s">
        <v>320</v>
      </c>
      <c r="C14" s="5"/>
      <c r="D14" s="72">
        <f t="shared" si="5"/>
        <v>100728</v>
      </c>
      <c r="E14" s="72">
        <v>100728</v>
      </c>
      <c r="F14" s="72">
        <v>0</v>
      </c>
      <c r="G14" s="67" t="s">
        <v>239</v>
      </c>
      <c r="H14" s="67" t="s">
        <v>243</v>
      </c>
      <c r="I14" s="72"/>
      <c r="J14" s="72"/>
      <c r="K14" s="72"/>
      <c r="L14" s="72"/>
      <c r="M14" s="72"/>
      <c r="N14" s="95">
        <f t="shared" si="6"/>
        <v>100728</v>
      </c>
      <c r="O14" s="72">
        <f t="shared" si="7"/>
        <v>100728</v>
      </c>
      <c r="P14" s="72">
        <v>0</v>
      </c>
      <c r="Q14" s="72"/>
      <c r="R14" s="72">
        <v>0</v>
      </c>
      <c r="S14" s="72">
        <v>0</v>
      </c>
      <c r="T14" s="58" t="s">
        <v>73</v>
      </c>
    </row>
    <row r="15" spans="1:20" ht="33" customHeight="1">
      <c r="A15" s="69">
        <v>5</v>
      </c>
      <c r="B15" s="25" t="s">
        <v>323</v>
      </c>
      <c r="C15" s="5"/>
      <c r="D15" s="72">
        <f t="shared" si="5"/>
        <v>15000</v>
      </c>
      <c r="E15" s="72">
        <v>15000</v>
      </c>
      <c r="F15" s="72">
        <v>0</v>
      </c>
      <c r="G15" s="67"/>
      <c r="H15" s="67"/>
      <c r="I15" s="72"/>
      <c r="J15" s="72"/>
      <c r="K15" s="72"/>
      <c r="L15" s="72"/>
      <c r="M15" s="72"/>
      <c r="N15" s="95">
        <f t="shared" si="6"/>
        <v>15000</v>
      </c>
      <c r="O15" s="72">
        <f t="shared" si="7"/>
        <v>15000</v>
      </c>
      <c r="P15" s="72">
        <v>0</v>
      </c>
      <c r="Q15" s="72"/>
      <c r="R15" s="72">
        <v>0</v>
      </c>
      <c r="S15" s="72">
        <v>0</v>
      </c>
      <c r="T15" s="60" t="s">
        <v>325</v>
      </c>
    </row>
    <row r="16" spans="1:20" ht="41.25" customHeight="1">
      <c r="A16" s="69">
        <v>6</v>
      </c>
      <c r="B16" s="25" t="s">
        <v>324</v>
      </c>
      <c r="C16" s="5"/>
      <c r="D16" s="72">
        <f t="shared" si="5"/>
        <v>4000</v>
      </c>
      <c r="E16" s="72">
        <v>4000</v>
      </c>
      <c r="F16" s="72">
        <v>0</v>
      </c>
      <c r="G16" s="67"/>
      <c r="H16" s="67"/>
      <c r="I16" s="72"/>
      <c r="J16" s="72"/>
      <c r="K16" s="72"/>
      <c r="L16" s="72"/>
      <c r="M16" s="72"/>
      <c r="N16" s="95">
        <f t="shared" si="6"/>
        <v>4000</v>
      </c>
      <c r="O16" s="72">
        <f t="shared" si="7"/>
        <v>4000</v>
      </c>
      <c r="P16" s="72">
        <v>0</v>
      </c>
      <c r="Q16" s="72"/>
      <c r="R16" s="72">
        <v>4000</v>
      </c>
      <c r="S16" s="72">
        <v>0</v>
      </c>
      <c r="T16" s="60" t="s">
        <v>325</v>
      </c>
    </row>
    <row r="17" spans="1:20" s="81" customFormat="1" ht="22.5" customHeight="1">
      <c r="A17" s="78" t="s">
        <v>12</v>
      </c>
      <c r="B17" s="77" t="s">
        <v>209</v>
      </c>
      <c r="C17" s="78"/>
      <c r="D17" s="86">
        <f>SUM(D18:D19)</f>
        <v>210000</v>
      </c>
      <c r="E17" s="86">
        <f t="shared" ref="E17:S17" si="8">SUM(E18:E19)</f>
        <v>210000</v>
      </c>
      <c r="F17" s="86">
        <f t="shared" si="8"/>
        <v>0</v>
      </c>
      <c r="G17" s="86">
        <f t="shared" si="8"/>
        <v>0</v>
      </c>
      <c r="H17" s="86">
        <f t="shared" si="8"/>
        <v>0</v>
      </c>
      <c r="I17" s="86">
        <f t="shared" si="8"/>
        <v>0</v>
      </c>
      <c r="J17" s="86">
        <f t="shared" si="8"/>
        <v>0</v>
      </c>
      <c r="K17" s="86">
        <f t="shared" si="8"/>
        <v>0</v>
      </c>
      <c r="L17" s="86">
        <f t="shared" si="8"/>
        <v>0</v>
      </c>
      <c r="M17" s="86">
        <f t="shared" si="8"/>
        <v>0</v>
      </c>
      <c r="N17" s="106">
        <f t="shared" si="8"/>
        <v>210000</v>
      </c>
      <c r="O17" s="86">
        <f t="shared" si="8"/>
        <v>210000</v>
      </c>
      <c r="P17" s="86">
        <f t="shared" si="8"/>
        <v>0</v>
      </c>
      <c r="Q17" s="86">
        <f t="shared" si="8"/>
        <v>0</v>
      </c>
      <c r="R17" s="86">
        <f t="shared" si="8"/>
        <v>70000</v>
      </c>
      <c r="S17" s="86">
        <f t="shared" si="8"/>
        <v>0</v>
      </c>
      <c r="T17" s="78"/>
    </row>
    <row r="18" spans="1:20" ht="48.75" customHeight="1">
      <c r="A18" s="69">
        <v>1</v>
      </c>
      <c r="B18" s="2" t="s">
        <v>321</v>
      </c>
      <c r="C18" s="69" t="s">
        <v>15</v>
      </c>
      <c r="D18" s="72">
        <f>E18</f>
        <v>70000</v>
      </c>
      <c r="E18" s="72">
        <v>70000</v>
      </c>
      <c r="F18" s="72">
        <v>0</v>
      </c>
      <c r="G18" s="72" t="s">
        <v>31</v>
      </c>
      <c r="H18" s="72" t="s">
        <v>32</v>
      </c>
      <c r="I18" s="72" t="s">
        <v>33</v>
      </c>
      <c r="J18" s="72" t="s">
        <v>30</v>
      </c>
      <c r="K18" s="72" t="s">
        <v>52</v>
      </c>
      <c r="L18" s="72"/>
      <c r="M18" s="72"/>
      <c r="N18" s="95">
        <f>O18+P18</f>
        <v>70000</v>
      </c>
      <c r="O18" s="72">
        <f>E18</f>
        <v>70000</v>
      </c>
      <c r="P18" s="72">
        <v>0</v>
      </c>
      <c r="Q18" s="72"/>
      <c r="R18" s="72">
        <v>70000</v>
      </c>
      <c r="S18" s="72">
        <v>0</v>
      </c>
      <c r="T18" s="58" t="s">
        <v>73</v>
      </c>
    </row>
    <row r="19" spans="1:20" ht="48.75" customHeight="1">
      <c r="A19" s="69">
        <v>2</v>
      </c>
      <c r="B19" s="2" t="s">
        <v>353</v>
      </c>
      <c r="C19" s="69"/>
      <c r="D19" s="72">
        <f>E19</f>
        <v>140000</v>
      </c>
      <c r="E19" s="72">
        <v>140000</v>
      </c>
      <c r="F19" s="72">
        <v>0</v>
      </c>
      <c r="G19" s="72"/>
      <c r="H19" s="72"/>
      <c r="I19" s="72"/>
      <c r="J19" s="72"/>
      <c r="K19" s="72"/>
      <c r="L19" s="72"/>
      <c r="M19" s="72"/>
      <c r="N19" s="95">
        <f>O19+P19</f>
        <v>140000</v>
      </c>
      <c r="O19" s="72">
        <f>E19</f>
        <v>140000</v>
      </c>
      <c r="P19" s="72">
        <v>0</v>
      </c>
      <c r="Q19" s="72"/>
      <c r="R19" s="72">
        <v>0</v>
      </c>
      <c r="S19" s="72">
        <v>0</v>
      </c>
      <c r="T19" s="61"/>
    </row>
    <row r="20" spans="1:20" s="81" customFormat="1" ht="23.25" customHeight="1">
      <c r="A20" s="78" t="s">
        <v>210</v>
      </c>
      <c r="B20" s="77" t="s">
        <v>211</v>
      </c>
      <c r="C20" s="78"/>
      <c r="D20" s="86">
        <f>D21</f>
        <v>15000</v>
      </c>
      <c r="E20" s="86">
        <f t="shared" ref="E20:S20" si="9">E21</f>
        <v>15000</v>
      </c>
      <c r="F20" s="86">
        <f t="shared" si="9"/>
        <v>0</v>
      </c>
      <c r="G20" s="86" t="str">
        <f t="shared" si="9"/>
        <v>Xây dựng và Nâng cấp các trường học đảm bảo đạt chuẩn quốc gia</v>
      </c>
      <c r="H20" s="86" t="str">
        <f t="shared" si="9"/>
        <v>xây dựng và nâng cấp các hạng mục lớp học, nhà hiệu bộ, nhà đa năng nha và các hạng mục phụ trợ tại các trường học trên địa bàn huyện</v>
      </c>
      <c r="I20" s="86" t="str">
        <f t="shared" si="9"/>
        <v>nâng số lượng trường học đạt chuẩn quốc gia trên địa bàn huyện và đảm bảo hiệu quả công tác dạy và học</v>
      </c>
      <c r="J20" s="86" t="str">
        <f t="shared" si="9"/>
        <v>Phù hợp với quy hoạch chung xây dựng xã tại các xã và quy hoạch sử dụng đất đến giai đoạn 2030</v>
      </c>
      <c r="K20" s="86" t="str">
        <f t="shared" si="9"/>
        <v>UT5</v>
      </c>
      <c r="L20" s="86">
        <f t="shared" si="9"/>
        <v>0</v>
      </c>
      <c r="M20" s="86">
        <f t="shared" si="9"/>
        <v>0</v>
      </c>
      <c r="N20" s="106">
        <f t="shared" si="9"/>
        <v>15000</v>
      </c>
      <c r="O20" s="86">
        <f>O21</f>
        <v>15000</v>
      </c>
      <c r="P20" s="86">
        <f t="shared" ref="P20:Q20" si="10">P21</f>
        <v>0</v>
      </c>
      <c r="Q20" s="86">
        <f t="shared" si="10"/>
        <v>0</v>
      </c>
      <c r="R20" s="86">
        <f t="shared" si="9"/>
        <v>0</v>
      </c>
      <c r="S20" s="86">
        <f t="shared" si="9"/>
        <v>0</v>
      </c>
      <c r="T20" s="78"/>
    </row>
    <row r="21" spans="1:20" ht="20.25" customHeight="1">
      <c r="A21" s="69">
        <v>1</v>
      </c>
      <c r="B21" s="2" t="s">
        <v>322</v>
      </c>
      <c r="C21" s="69" t="s">
        <v>15</v>
      </c>
      <c r="D21" s="72">
        <f>E21</f>
        <v>15000</v>
      </c>
      <c r="E21" s="72">
        <v>15000</v>
      </c>
      <c r="F21" s="72">
        <v>0</v>
      </c>
      <c r="G21" s="72" t="s">
        <v>31</v>
      </c>
      <c r="H21" s="72" t="s">
        <v>32</v>
      </c>
      <c r="I21" s="72" t="s">
        <v>33</v>
      </c>
      <c r="J21" s="72" t="s">
        <v>30</v>
      </c>
      <c r="K21" s="72" t="s">
        <v>52</v>
      </c>
      <c r="L21" s="72"/>
      <c r="M21" s="72"/>
      <c r="N21" s="95">
        <f>E21</f>
        <v>15000</v>
      </c>
      <c r="O21" s="72">
        <f>E21</f>
        <v>15000</v>
      </c>
      <c r="P21" s="72">
        <v>0</v>
      </c>
      <c r="Q21" s="72"/>
      <c r="R21" s="72">
        <v>0</v>
      </c>
      <c r="S21" s="72">
        <v>0</v>
      </c>
      <c r="T21" s="60" t="s">
        <v>73</v>
      </c>
    </row>
    <row r="22" spans="1:20" s="81" customFormat="1">
      <c r="A22" s="78" t="s">
        <v>214</v>
      </c>
      <c r="B22" s="77" t="s">
        <v>326</v>
      </c>
      <c r="C22" s="85"/>
      <c r="D22" s="86">
        <f>SUM(D23:D24)</f>
        <v>25000</v>
      </c>
      <c r="E22" s="86">
        <f t="shared" ref="E22:S22" si="11">SUM(E23:E24)</f>
        <v>25000</v>
      </c>
      <c r="F22" s="86">
        <f t="shared" si="11"/>
        <v>0</v>
      </c>
      <c r="G22" s="86">
        <f t="shared" si="11"/>
        <v>0</v>
      </c>
      <c r="H22" s="86">
        <f t="shared" si="11"/>
        <v>0</v>
      </c>
      <c r="I22" s="86">
        <f t="shared" si="11"/>
        <v>0</v>
      </c>
      <c r="J22" s="86">
        <f t="shared" si="11"/>
        <v>0</v>
      </c>
      <c r="K22" s="86">
        <f t="shared" si="11"/>
        <v>0</v>
      </c>
      <c r="L22" s="86">
        <f t="shared" si="11"/>
        <v>0</v>
      </c>
      <c r="M22" s="86">
        <f t="shared" si="11"/>
        <v>0</v>
      </c>
      <c r="N22" s="106">
        <f t="shared" si="11"/>
        <v>25000</v>
      </c>
      <c r="O22" s="86">
        <f t="shared" si="11"/>
        <v>25000</v>
      </c>
      <c r="P22" s="86">
        <f t="shared" si="11"/>
        <v>0</v>
      </c>
      <c r="Q22" s="86">
        <f t="shared" si="11"/>
        <v>0</v>
      </c>
      <c r="R22" s="86">
        <f t="shared" si="11"/>
        <v>0</v>
      </c>
      <c r="S22" s="86">
        <f t="shared" si="11"/>
        <v>0</v>
      </c>
      <c r="T22" s="85"/>
    </row>
    <row r="23" spans="1:20" ht="28">
      <c r="A23" s="69">
        <v>1</v>
      </c>
      <c r="B23" s="2" t="s">
        <v>327</v>
      </c>
      <c r="C23" s="69"/>
      <c r="D23" s="72">
        <f>E23</f>
        <v>10000</v>
      </c>
      <c r="E23" s="72">
        <v>10000</v>
      </c>
      <c r="F23" s="72">
        <v>0</v>
      </c>
      <c r="G23" s="72"/>
      <c r="H23" s="72"/>
      <c r="I23" s="72"/>
      <c r="J23" s="72"/>
      <c r="K23" s="72"/>
      <c r="L23" s="72"/>
      <c r="M23" s="72"/>
      <c r="N23" s="95">
        <f>O23+P23</f>
        <v>10000</v>
      </c>
      <c r="O23" s="72">
        <f>E23</f>
        <v>10000</v>
      </c>
      <c r="P23" s="72">
        <v>0</v>
      </c>
      <c r="Q23" s="72"/>
      <c r="R23" s="72">
        <v>0</v>
      </c>
      <c r="S23" s="72">
        <v>0</v>
      </c>
      <c r="T23" s="60" t="s">
        <v>325</v>
      </c>
    </row>
    <row r="24" spans="1:20">
      <c r="A24" s="69">
        <v>2</v>
      </c>
      <c r="B24" s="2" t="s">
        <v>328</v>
      </c>
      <c r="C24" s="69"/>
      <c r="D24" s="72">
        <f>E24</f>
        <v>15000</v>
      </c>
      <c r="E24" s="72">
        <v>15000</v>
      </c>
      <c r="F24" s="72">
        <v>0</v>
      </c>
      <c r="G24" s="72"/>
      <c r="H24" s="72"/>
      <c r="I24" s="72"/>
      <c r="J24" s="72"/>
      <c r="K24" s="72"/>
      <c r="L24" s="72"/>
      <c r="M24" s="72"/>
      <c r="N24" s="95">
        <f>O24+P24</f>
        <v>15000</v>
      </c>
      <c r="O24" s="72">
        <f>E24</f>
        <v>15000</v>
      </c>
      <c r="P24" s="72"/>
      <c r="Q24" s="72"/>
      <c r="R24" s="72"/>
      <c r="S24" s="72"/>
      <c r="T24" s="60" t="s">
        <v>325</v>
      </c>
    </row>
    <row r="25" spans="1:20" s="81" customFormat="1">
      <c r="A25" s="76" t="s">
        <v>215</v>
      </c>
      <c r="B25" s="83" t="s">
        <v>220</v>
      </c>
      <c r="C25" s="85" t="s">
        <v>15</v>
      </c>
      <c r="D25" s="79">
        <f>SUM(D26)</f>
        <v>20000</v>
      </c>
      <c r="E25" s="79">
        <f t="shared" ref="E25:S25" si="12">SUM(E26)</f>
        <v>20000</v>
      </c>
      <c r="F25" s="79">
        <f t="shared" si="12"/>
        <v>0</v>
      </c>
      <c r="G25" s="79">
        <f t="shared" si="12"/>
        <v>0</v>
      </c>
      <c r="H25" s="79">
        <f t="shared" si="12"/>
        <v>0</v>
      </c>
      <c r="I25" s="79">
        <f t="shared" si="12"/>
        <v>0</v>
      </c>
      <c r="J25" s="79">
        <f t="shared" si="12"/>
        <v>0</v>
      </c>
      <c r="K25" s="79">
        <f t="shared" si="12"/>
        <v>0</v>
      </c>
      <c r="L25" s="79">
        <f t="shared" si="12"/>
        <v>0</v>
      </c>
      <c r="M25" s="79">
        <f t="shared" si="12"/>
        <v>0</v>
      </c>
      <c r="N25" s="107">
        <f t="shared" si="12"/>
        <v>20000</v>
      </c>
      <c r="O25" s="79">
        <f t="shared" si="12"/>
        <v>20000</v>
      </c>
      <c r="P25" s="79">
        <f t="shared" si="12"/>
        <v>0</v>
      </c>
      <c r="Q25" s="79">
        <f t="shared" si="12"/>
        <v>0</v>
      </c>
      <c r="R25" s="79">
        <f t="shared" si="12"/>
        <v>0</v>
      </c>
      <c r="S25" s="79">
        <f t="shared" si="12"/>
        <v>0</v>
      </c>
      <c r="T25" s="80"/>
    </row>
    <row r="26" spans="1:20" ht="70.5">
      <c r="A26" s="9">
        <v>1</v>
      </c>
      <c r="B26" s="26" t="s">
        <v>418</v>
      </c>
      <c r="C26" s="5"/>
      <c r="D26" s="64">
        <f>E26+F26</f>
        <v>20000</v>
      </c>
      <c r="E26" s="64">
        <v>20000</v>
      </c>
      <c r="F26" s="64">
        <v>0</v>
      </c>
      <c r="G26" s="72" t="s">
        <v>136</v>
      </c>
      <c r="H26" s="72" t="s">
        <v>137</v>
      </c>
      <c r="I26" s="72" t="s">
        <v>138</v>
      </c>
      <c r="J26" s="72" t="s">
        <v>97</v>
      </c>
      <c r="K26" s="64"/>
      <c r="L26" s="64"/>
      <c r="M26" s="64"/>
      <c r="N26" s="94">
        <f>O26+P26</f>
        <v>20000</v>
      </c>
      <c r="O26" s="64">
        <f>E26</f>
        <v>20000</v>
      </c>
      <c r="P26" s="64">
        <f>F26</f>
        <v>0</v>
      </c>
      <c r="Q26" s="64"/>
      <c r="R26" s="64">
        <v>0</v>
      </c>
      <c r="S26" s="64">
        <v>0</v>
      </c>
      <c r="T26" s="14" t="s">
        <v>419</v>
      </c>
    </row>
    <row r="27" spans="1:20" s="87" customFormat="1">
      <c r="A27" s="76" t="s">
        <v>221</v>
      </c>
      <c r="B27" s="77" t="s">
        <v>432</v>
      </c>
      <c r="C27" s="78"/>
      <c r="D27" s="79">
        <f>SUM(D28:D29)</f>
        <v>370000</v>
      </c>
      <c r="E27" s="79">
        <f t="shared" ref="E27:S27" si="13">SUM(E28:E29)</f>
        <v>370000</v>
      </c>
      <c r="F27" s="79">
        <f t="shared" si="13"/>
        <v>0</v>
      </c>
      <c r="G27" s="79">
        <f t="shared" si="13"/>
        <v>0</v>
      </c>
      <c r="H27" s="79">
        <f t="shared" si="13"/>
        <v>0</v>
      </c>
      <c r="I27" s="79">
        <f t="shared" si="13"/>
        <v>0</v>
      </c>
      <c r="J27" s="79">
        <f t="shared" si="13"/>
        <v>0</v>
      </c>
      <c r="K27" s="79">
        <f t="shared" si="13"/>
        <v>0</v>
      </c>
      <c r="L27" s="79">
        <f t="shared" si="13"/>
        <v>0</v>
      </c>
      <c r="M27" s="79">
        <f t="shared" si="13"/>
        <v>0</v>
      </c>
      <c r="N27" s="107">
        <f t="shared" si="13"/>
        <v>370000</v>
      </c>
      <c r="O27" s="79">
        <f t="shared" si="13"/>
        <v>370000</v>
      </c>
      <c r="P27" s="79">
        <f t="shared" si="13"/>
        <v>0</v>
      </c>
      <c r="Q27" s="79">
        <f t="shared" si="13"/>
        <v>0</v>
      </c>
      <c r="R27" s="79">
        <f t="shared" si="13"/>
        <v>0</v>
      </c>
      <c r="S27" s="79">
        <f t="shared" si="13"/>
        <v>0</v>
      </c>
      <c r="T27" s="89"/>
    </row>
    <row r="28" spans="1:20" ht="42">
      <c r="A28" s="9">
        <v>1</v>
      </c>
      <c r="B28" s="2" t="s">
        <v>354</v>
      </c>
      <c r="C28" s="5"/>
      <c r="D28" s="64">
        <f>E28+F28</f>
        <v>120000</v>
      </c>
      <c r="E28" s="64">
        <v>120000</v>
      </c>
      <c r="F28" s="64">
        <v>0</v>
      </c>
      <c r="G28" s="72"/>
      <c r="H28" s="72"/>
      <c r="I28" s="72"/>
      <c r="J28" s="72"/>
      <c r="K28" s="64"/>
      <c r="L28" s="64"/>
      <c r="M28" s="64"/>
      <c r="N28" s="94">
        <f>O28+P28</f>
        <v>120000</v>
      </c>
      <c r="O28" s="64">
        <f>E28</f>
        <v>120000</v>
      </c>
      <c r="P28" s="64">
        <f>F28</f>
        <v>0</v>
      </c>
      <c r="Q28" s="64"/>
      <c r="R28" s="64">
        <v>0</v>
      </c>
      <c r="S28" s="64">
        <v>0</v>
      </c>
      <c r="T28" s="14"/>
    </row>
    <row r="29" spans="1:20">
      <c r="A29" s="9">
        <v>2</v>
      </c>
      <c r="B29" s="2" t="s">
        <v>355</v>
      </c>
      <c r="C29" s="5"/>
      <c r="D29" s="64">
        <f>E29+F29</f>
        <v>250000</v>
      </c>
      <c r="E29" s="64">
        <v>250000</v>
      </c>
      <c r="F29" s="64">
        <v>0</v>
      </c>
      <c r="G29" s="72"/>
      <c r="H29" s="72"/>
      <c r="I29" s="72"/>
      <c r="J29" s="72"/>
      <c r="K29" s="64"/>
      <c r="L29" s="64"/>
      <c r="M29" s="64"/>
      <c r="N29" s="94">
        <f>O29+P29</f>
        <v>250000</v>
      </c>
      <c r="O29" s="64">
        <f>E29</f>
        <v>250000</v>
      </c>
      <c r="P29" s="64">
        <f>F29</f>
        <v>0</v>
      </c>
      <c r="Q29" s="64"/>
      <c r="R29" s="64">
        <v>0</v>
      </c>
      <c r="S29" s="64">
        <v>0</v>
      </c>
      <c r="T29" s="14"/>
    </row>
    <row r="30" spans="1:20" s="97" customFormat="1">
      <c r="A30" s="99" t="s">
        <v>8</v>
      </c>
      <c r="B30" s="16" t="s">
        <v>9</v>
      </c>
      <c r="C30" s="99"/>
      <c r="D30" s="103">
        <f t="shared" ref="D30:S30" si="14">D31+D37+D41+D47+D50+D54+D57+D60+D63</f>
        <v>692550</v>
      </c>
      <c r="E30" s="103">
        <f t="shared" si="14"/>
        <v>0</v>
      </c>
      <c r="F30" s="103">
        <f t="shared" si="14"/>
        <v>692550</v>
      </c>
      <c r="G30" s="103">
        <f t="shared" si="14"/>
        <v>0</v>
      </c>
      <c r="H30" s="103">
        <f t="shared" si="14"/>
        <v>0</v>
      </c>
      <c r="I30" s="103">
        <f t="shared" si="14"/>
        <v>0</v>
      </c>
      <c r="J30" s="103">
        <f t="shared" si="14"/>
        <v>0</v>
      </c>
      <c r="K30" s="103">
        <f t="shared" si="14"/>
        <v>0</v>
      </c>
      <c r="L30" s="103">
        <f t="shared" si="14"/>
        <v>0</v>
      </c>
      <c r="M30" s="103">
        <f t="shared" si="14"/>
        <v>0</v>
      </c>
      <c r="N30" s="95">
        <f t="shared" si="14"/>
        <v>692550</v>
      </c>
      <c r="O30" s="103">
        <f t="shared" si="14"/>
        <v>0</v>
      </c>
      <c r="P30" s="103">
        <f t="shared" si="14"/>
        <v>692550</v>
      </c>
      <c r="Q30" s="103">
        <f t="shared" si="14"/>
        <v>93450</v>
      </c>
      <c r="R30" s="103">
        <f t="shared" si="14"/>
        <v>0</v>
      </c>
      <c r="S30" s="103">
        <f t="shared" si="14"/>
        <v>93450</v>
      </c>
      <c r="T30" s="104"/>
    </row>
    <row r="31" spans="1:20" s="81" customFormat="1" ht="70">
      <c r="A31" s="78" t="s">
        <v>13</v>
      </c>
      <c r="B31" s="77" t="s">
        <v>277</v>
      </c>
      <c r="C31" s="85" t="s">
        <v>15</v>
      </c>
      <c r="D31" s="86">
        <f>SUM(D32:D36)</f>
        <v>81000</v>
      </c>
      <c r="E31" s="86">
        <f t="shared" ref="E31:S31" si="15">SUM(E32:E36)</f>
        <v>0</v>
      </c>
      <c r="F31" s="86">
        <f t="shared" si="15"/>
        <v>81000</v>
      </c>
      <c r="G31" s="86">
        <f t="shared" si="15"/>
        <v>0</v>
      </c>
      <c r="H31" s="86">
        <f t="shared" si="15"/>
        <v>0</v>
      </c>
      <c r="I31" s="86">
        <f t="shared" si="15"/>
        <v>0</v>
      </c>
      <c r="J31" s="86">
        <f t="shared" si="15"/>
        <v>0</v>
      </c>
      <c r="K31" s="86">
        <f t="shared" si="15"/>
        <v>0</v>
      </c>
      <c r="L31" s="86">
        <f t="shared" si="15"/>
        <v>0</v>
      </c>
      <c r="M31" s="86">
        <f t="shared" si="15"/>
        <v>0</v>
      </c>
      <c r="N31" s="106">
        <f>O31+P31</f>
        <v>81000</v>
      </c>
      <c r="O31" s="86">
        <v>0</v>
      </c>
      <c r="P31" s="86">
        <f t="shared" si="15"/>
        <v>81000</v>
      </c>
      <c r="Q31" s="86">
        <f>R31+S31</f>
        <v>74000</v>
      </c>
      <c r="R31" s="86">
        <f t="shared" si="15"/>
        <v>0</v>
      </c>
      <c r="S31" s="86">
        <f t="shared" si="15"/>
        <v>74000</v>
      </c>
      <c r="T31" s="85"/>
    </row>
    <row r="32" spans="1:20" ht="36.75" customHeight="1">
      <c r="A32" s="69">
        <v>1</v>
      </c>
      <c r="B32" s="2" t="s">
        <v>329</v>
      </c>
      <c r="C32" s="5"/>
      <c r="D32" s="72">
        <f>E32+F32</f>
        <v>65000</v>
      </c>
      <c r="E32" s="72">
        <v>0</v>
      </c>
      <c r="F32" s="72">
        <v>65000</v>
      </c>
      <c r="G32" s="72" t="s">
        <v>15</v>
      </c>
      <c r="H32" s="72" t="s">
        <v>207</v>
      </c>
      <c r="I32" s="72" t="s">
        <v>206</v>
      </c>
      <c r="J32" s="72" t="s">
        <v>23</v>
      </c>
      <c r="K32" s="72"/>
      <c r="L32" s="72"/>
      <c r="M32" s="72"/>
      <c r="N32" s="95">
        <f>O32+P32</f>
        <v>65000</v>
      </c>
      <c r="O32" s="72">
        <v>0</v>
      </c>
      <c r="P32" s="72">
        <v>65000</v>
      </c>
      <c r="Q32" s="86">
        <f t="shared" ref="Q32:Q69" si="16">R32+S32</f>
        <v>65000</v>
      </c>
      <c r="R32" s="72">
        <v>0</v>
      </c>
      <c r="S32" s="72">
        <v>65000</v>
      </c>
      <c r="T32" s="61" t="s">
        <v>73</v>
      </c>
    </row>
    <row r="33" spans="1:20" ht="36.75" customHeight="1">
      <c r="A33" s="69">
        <v>2</v>
      </c>
      <c r="B33" s="2" t="s">
        <v>330</v>
      </c>
      <c r="C33" s="69" t="s">
        <v>15</v>
      </c>
      <c r="D33" s="72">
        <f>E33+F33</f>
        <v>5000</v>
      </c>
      <c r="E33" s="72">
        <v>0</v>
      </c>
      <c r="F33" s="72">
        <v>5000</v>
      </c>
      <c r="G33" s="72" t="s">
        <v>195</v>
      </c>
      <c r="H33" s="72" t="s">
        <v>196</v>
      </c>
      <c r="I33" s="72" t="s">
        <v>197</v>
      </c>
      <c r="J33" s="72" t="s">
        <v>45</v>
      </c>
      <c r="K33" s="72" t="s">
        <v>49</v>
      </c>
      <c r="L33" s="72"/>
      <c r="M33" s="72"/>
      <c r="N33" s="95">
        <f t="shared" ref="N33:N36" si="17">O33+P33</f>
        <v>5000</v>
      </c>
      <c r="O33" s="72">
        <v>0</v>
      </c>
      <c r="P33" s="72">
        <f>F33</f>
        <v>5000</v>
      </c>
      <c r="Q33" s="86">
        <f t="shared" si="16"/>
        <v>5000</v>
      </c>
      <c r="R33" s="72">
        <v>0</v>
      </c>
      <c r="S33" s="72">
        <v>5000</v>
      </c>
      <c r="T33" s="61" t="s">
        <v>73</v>
      </c>
    </row>
    <row r="34" spans="1:20" ht="36.75" customHeight="1">
      <c r="A34" s="69">
        <v>3</v>
      </c>
      <c r="B34" s="48" t="s">
        <v>348</v>
      </c>
      <c r="C34" s="69"/>
      <c r="D34" s="72">
        <f>F34+E34</f>
        <v>4000</v>
      </c>
      <c r="E34" s="72">
        <v>0</v>
      </c>
      <c r="F34" s="72">
        <v>4000</v>
      </c>
      <c r="G34" s="72"/>
      <c r="H34" s="72"/>
      <c r="I34" s="72"/>
      <c r="J34" s="72"/>
      <c r="K34" s="72"/>
      <c r="L34" s="72"/>
      <c r="M34" s="72"/>
      <c r="N34" s="95">
        <f t="shared" si="17"/>
        <v>4000</v>
      </c>
      <c r="O34" s="72">
        <v>0</v>
      </c>
      <c r="P34" s="72">
        <v>4000</v>
      </c>
      <c r="Q34" s="86">
        <f t="shared" si="16"/>
        <v>4000</v>
      </c>
      <c r="R34" s="72">
        <v>0</v>
      </c>
      <c r="S34" s="72">
        <v>4000</v>
      </c>
      <c r="T34" s="61" t="s">
        <v>431</v>
      </c>
    </row>
    <row r="35" spans="1:20" ht="28">
      <c r="A35" s="69">
        <v>4</v>
      </c>
      <c r="B35" s="2" t="s">
        <v>331</v>
      </c>
      <c r="C35" s="5"/>
      <c r="D35" s="72">
        <f>E35+F35</f>
        <v>5000</v>
      </c>
      <c r="E35" s="72">
        <v>0</v>
      </c>
      <c r="F35" s="72">
        <v>5000</v>
      </c>
      <c r="G35" s="72" t="s">
        <v>68</v>
      </c>
      <c r="H35" s="72" t="s">
        <v>69</v>
      </c>
      <c r="I35" s="72"/>
      <c r="J35" s="72" t="s">
        <v>70</v>
      </c>
      <c r="K35" s="72" t="s">
        <v>48</v>
      </c>
      <c r="L35" s="72"/>
      <c r="M35" s="72"/>
      <c r="N35" s="95">
        <f t="shared" si="17"/>
        <v>5000</v>
      </c>
      <c r="O35" s="72">
        <v>0</v>
      </c>
      <c r="P35" s="72">
        <f>F35</f>
        <v>5000</v>
      </c>
      <c r="Q35" s="86">
        <f t="shared" si="16"/>
        <v>0</v>
      </c>
      <c r="R35" s="72">
        <v>0</v>
      </c>
      <c r="S35" s="72">
        <v>0</v>
      </c>
      <c r="T35" s="61" t="s">
        <v>73</v>
      </c>
    </row>
    <row r="36" spans="1:20" ht="42">
      <c r="A36" s="69">
        <v>5</v>
      </c>
      <c r="B36" s="2" t="s">
        <v>433</v>
      </c>
      <c r="C36" s="5"/>
      <c r="D36" s="72">
        <f>E36+F36</f>
        <v>2000</v>
      </c>
      <c r="E36" s="72">
        <v>0</v>
      </c>
      <c r="F36" s="72">
        <v>2000</v>
      </c>
      <c r="G36" s="72"/>
      <c r="H36" s="72"/>
      <c r="I36" s="72"/>
      <c r="J36" s="72"/>
      <c r="K36" s="72"/>
      <c r="L36" s="72"/>
      <c r="M36" s="72"/>
      <c r="N36" s="95">
        <f t="shared" si="17"/>
        <v>2000</v>
      </c>
      <c r="O36" s="72">
        <v>0</v>
      </c>
      <c r="P36" s="72">
        <f>F36</f>
        <v>2000</v>
      </c>
      <c r="Q36" s="86">
        <f t="shared" si="16"/>
        <v>0</v>
      </c>
      <c r="R36" s="72">
        <v>0</v>
      </c>
      <c r="S36" s="72">
        <v>0</v>
      </c>
      <c r="T36" s="71" t="s">
        <v>325</v>
      </c>
    </row>
    <row r="37" spans="1:20" s="81" customFormat="1">
      <c r="A37" s="78" t="s">
        <v>12</v>
      </c>
      <c r="B37" s="77" t="s">
        <v>212</v>
      </c>
      <c r="C37" s="85" t="s">
        <v>15</v>
      </c>
      <c r="D37" s="86">
        <f>SUM(D38:D40)</f>
        <v>30000</v>
      </c>
      <c r="E37" s="86">
        <f t="shared" ref="E37:S37" si="18">SUM(E38:E40)</f>
        <v>0</v>
      </c>
      <c r="F37" s="86">
        <f t="shared" si="18"/>
        <v>30000</v>
      </c>
      <c r="G37" s="86">
        <f t="shared" si="18"/>
        <v>0</v>
      </c>
      <c r="H37" s="86">
        <f t="shared" si="18"/>
        <v>0</v>
      </c>
      <c r="I37" s="86">
        <f t="shared" si="18"/>
        <v>0</v>
      </c>
      <c r="J37" s="86">
        <f t="shared" si="18"/>
        <v>0</v>
      </c>
      <c r="K37" s="86">
        <f t="shared" si="18"/>
        <v>0</v>
      </c>
      <c r="L37" s="86">
        <f t="shared" si="18"/>
        <v>0</v>
      </c>
      <c r="M37" s="86">
        <f t="shared" si="18"/>
        <v>0</v>
      </c>
      <c r="N37" s="106">
        <f t="shared" si="18"/>
        <v>30000</v>
      </c>
      <c r="O37" s="86">
        <f t="shared" si="18"/>
        <v>0</v>
      </c>
      <c r="P37" s="86">
        <f t="shared" si="18"/>
        <v>30000</v>
      </c>
      <c r="Q37" s="86">
        <f t="shared" si="18"/>
        <v>0</v>
      </c>
      <c r="R37" s="86">
        <f t="shared" si="18"/>
        <v>0</v>
      </c>
      <c r="S37" s="86">
        <f t="shared" si="18"/>
        <v>0</v>
      </c>
      <c r="T37" s="78"/>
    </row>
    <row r="38" spans="1:20" ht="29.25" customHeight="1">
      <c r="A38" s="69">
        <v>1</v>
      </c>
      <c r="B38" s="2" t="s">
        <v>332</v>
      </c>
      <c r="C38" s="5"/>
      <c r="D38" s="72">
        <f>E38+F38</f>
        <v>10000</v>
      </c>
      <c r="E38" s="72">
        <v>0</v>
      </c>
      <c r="F38" s="72">
        <v>10000</v>
      </c>
      <c r="G38" s="72" t="s">
        <v>20</v>
      </c>
      <c r="H38" s="72" t="s">
        <v>21</v>
      </c>
      <c r="I38" s="72" t="s">
        <v>22</v>
      </c>
      <c r="J38" s="72" t="s">
        <v>23</v>
      </c>
      <c r="K38" s="72" t="s">
        <v>50</v>
      </c>
      <c r="L38" s="72"/>
      <c r="M38" s="72"/>
      <c r="N38" s="95">
        <f>O38+P38</f>
        <v>10000</v>
      </c>
      <c r="O38" s="72">
        <v>0</v>
      </c>
      <c r="P38" s="72">
        <f>F38</f>
        <v>10000</v>
      </c>
      <c r="Q38" s="86">
        <f t="shared" si="16"/>
        <v>0</v>
      </c>
      <c r="R38" s="72">
        <v>0</v>
      </c>
      <c r="S38" s="72">
        <v>0</v>
      </c>
      <c r="T38" s="61" t="s">
        <v>73</v>
      </c>
    </row>
    <row r="39" spans="1:20" ht="28.5" customHeight="1">
      <c r="A39" s="69">
        <v>2</v>
      </c>
      <c r="B39" s="2" t="s">
        <v>333</v>
      </c>
      <c r="C39" s="69" t="s">
        <v>15</v>
      </c>
      <c r="D39" s="72">
        <f>E39+F39</f>
        <v>15000</v>
      </c>
      <c r="E39" s="72">
        <v>0</v>
      </c>
      <c r="F39" s="72">
        <v>15000</v>
      </c>
      <c r="G39" s="72" t="s">
        <v>17</v>
      </c>
      <c r="H39" s="72" t="s">
        <v>18</v>
      </c>
      <c r="I39" s="72" t="s">
        <v>19</v>
      </c>
      <c r="J39" s="72" t="s">
        <v>16</v>
      </c>
      <c r="K39" s="72" t="s">
        <v>51</v>
      </c>
      <c r="L39" s="72"/>
      <c r="M39" s="72"/>
      <c r="N39" s="95">
        <f t="shared" ref="N39:N40" si="19">O39+P39</f>
        <v>15000</v>
      </c>
      <c r="O39" s="72">
        <v>0</v>
      </c>
      <c r="P39" s="72">
        <f>F39</f>
        <v>15000</v>
      </c>
      <c r="Q39" s="86">
        <f t="shared" si="16"/>
        <v>0</v>
      </c>
      <c r="R39" s="72">
        <v>0</v>
      </c>
      <c r="S39" s="72">
        <v>0</v>
      </c>
      <c r="T39" s="61" t="s">
        <v>73</v>
      </c>
    </row>
    <row r="40" spans="1:20" ht="28">
      <c r="A40" s="69">
        <v>3</v>
      </c>
      <c r="B40" s="2" t="s">
        <v>334</v>
      </c>
      <c r="C40" s="69"/>
      <c r="D40" s="72">
        <f>E40+F40</f>
        <v>5000</v>
      </c>
      <c r="E40" s="72">
        <v>0</v>
      </c>
      <c r="F40" s="72">
        <v>5000</v>
      </c>
      <c r="G40" s="72"/>
      <c r="H40" s="72"/>
      <c r="I40" s="72"/>
      <c r="J40" s="72"/>
      <c r="K40" s="72"/>
      <c r="L40" s="72"/>
      <c r="M40" s="72"/>
      <c r="N40" s="95">
        <f t="shared" si="19"/>
        <v>5000</v>
      </c>
      <c r="O40" s="72">
        <v>0</v>
      </c>
      <c r="P40" s="72">
        <f>F40</f>
        <v>5000</v>
      </c>
      <c r="Q40" s="86">
        <f t="shared" si="16"/>
        <v>0</v>
      </c>
      <c r="R40" s="72">
        <v>0</v>
      </c>
      <c r="S40" s="72">
        <v>0</v>
      </c>
      <c r="T40" s="61" t="s">
        <v>325</v>
      </c>
    </row>
    <row r="41" spans="1:20" s="81" customFormat="1">
      <c r="A41" s="78" t="s">
        <v>210</v>
      </c>
      <c r="B41" s="77" t="s">
        <v>213</v>
      </c>
      <c r="C41" s="78"/>
      <c r="D41" s="86">
        <f>SUM(D42:D46)</f>
        <v>360000</v>
      </c>
      <c r="E41" s="86">
        <f t="shared" ref="E41:S41" si="20">SUM(E42:E46)</f>
        <v>0</v>
      </c>
      <c r="F41" s="86">
        <f t="shared" si="20"/>
        <v>360000</v>
      </c>
      <c r="G41" s="86">
        <f t="shared" si="20"/>
        <v>0</v>
      </c>
      <c r="H41" s="86">
        <f t="shared" si="20"/>
        <v>0</v>
      </c>
      <c r="I41" s="86">
        <f t="shared" si="20"/>
        <v>0</v>
      </c>
      <c r="J41" s="86">
        <f t="shared" si="20"/>
        <v>0</v>
      </c>
      <c r="K41" s="86">
        <f t="shared" si="20"/>
        <v>0</v>
      </c>
      <c r="L41" s="86">
        <f t="shared" si="20"/>
        <v>0</v>
      </c>
      <c r="M41" s="86">
        <f t="shared" si="20"/>
        <v>0</v>
      </c>
      <c r="N41" s="106">
        <f t="shared" si="20"/>
        <v>360000</v>
      </c>
      <c r="O41" s="86">
        <f t="shared" si="20"/>
        <v>0</v>
      </c>
      <c r="P41" s="86">
        <f t="shared" si="20"/>
        <v>360000</v>
      </c>
      <c r="Q41" s="86">
        <f t="shared" si="20"/>
        <v>10000</v>
      </c>
      <c r="R41" s="86">
        <f t="shared" si="20"/>
        <v>0</v>
      </c>
      <c r="S41" s="86">
        <f t="shared" si="20"/>
        <v>10000</v>
      </c>
      <c r="T41" s="78"/>
    </row>
    <row r="42" spans="1:20" ht="35.25" customHeight="1">
      <c r="A42" s="69">
        <v>1</v>
      </c>
      <c r="B42" s="25" t="s">
        <v>335</v>
      </c>
      <c r="C42" s="69" t="s">
        <v>15</v>
      </c>
      <c r="D42" s="72">
        <f>E42+F42</f>
        <v>75000</v>
      </c>
      <c r="E42" s="72">
        <v>0</v>
      </c>
      <c r="F42" s="72">
        <v>75000</v>
      </c>
      <c r="G42" s="67" t="s">
        <v>247</v>
      </c>
      <c r="H42" s="67" t="s">
        <v>250</v>
      </c>
      <c r="I42" s="72" t="s">
        <v>15</v>
      </c>
      <c r="J42" s="72" t="s">
        <v>16</v>
      </c>
      <c r="K42" s="72" t="s">
        <v>49</v>
      </c>
      <c r="L42" s="72"/>
      <c r="M42" s="72"/>
      <c r="N42" s="95">
        <f>O42+P42</f>
        <v>75000</v>
      </c>
      <c r="O42" s="72">
        <v>0</v>
      </c>
      <c r="P42" s="72">
        <f>F42</f>
        <v>75000</v>
      </c>
      <c r="Q42" s="86">
        <f t="shared" si="16"/>
        <v>0</v>
      </c>
      <c r="R42" s="72">
        <v>0</v>
      </c>
      <c r="S42" s="72">
        <v>0</v>
      </c>
      <c r="T42" s="61" t="s">
        <v>73</v>
      </c>
    </row>
    <row r="43" spans="1:20" ht="36.75" customHeight="1">
      <c r="A43" s="69">
        <v>2</v>
      </c>
      <c r="B43" s="25" t="s">
        <v>336</v>
      </c>
      <c r="C43" s="5"/>
      <c r="D43" s="72">
        <f>E43+F43</f>
        <v>50000</v>
      </c>
      <c r="E43" s="72">
        <v>0</v>
      </c>
      <c r="F43" s="72">
        <v>50000</v>
      </c>
      <c r="G43" s="67" t="s">
        <v>246</v>
      </c>
      <c r="H43" s="67" t="s">
        <v>249</v>
      </c>
      <c r="I43" s="72" t="s">
        <v>15</v>
      </c>
      <c r="J43" s="72" t="s">
        <v>25</v>
      </c>
      <c r="K43" s="72" t="s">
        <v>48</v>
      </c>
      <c r="L43" s="72"/>
      <c r="M43" s="72"/>
      <c r="N43" s="95">
        <f t="shared" ref="N43:N46" si="21">O43+P43</f>
        <v>50000</v>
      </c>
      <c r="O43" s="72">
        <v>0</v>
      </c>
      <c r="P43" s="72">
        <f>F43</f>
        <v>50000</v>
      </c>
      <c r="Q43" s="86">
        <f t="shared" si="16"/>
        <v>0</v>
      </c>
      <c r="R43" s="72">
        <v>0</v>
      </c>
      <c r="S43" s="72">
        <v>0</v>
      </c>
      <c r="T43" s="61" t="s">
        <v>73</v>
      </c>
    </row>
    <row r="44" spans="1:20" ht="32.25" customHeight="1">
      <c r="A44" s="69">
        <v>3</v>
      </c>
      <c r="B44" s="25" t="s">
        <v>338</v>
      </c>
      <c r="C44" s="5"/>
      <c r="D44" s="72">
        <f>E44+F44</f>
        <v>89000</v>
      </c>
      <c r="E44" s="72">
        <v>0</v>
      </c>
      <c r="F44" s="72">
        <v>89000</v>
      </c>
      <c r="G44" s="67"/>
      <c r="H44" s="67"/>
      <c r="I44" s="72"/>
      <c r="J44" s="72"/>
      <c r="K44" s="72"/>
      <c r="L44" s="72"/>
      <c r="M44" s="72"/>
      <c r="N44" s="95">
        <f t="shared" si="21"/>
        <v>89000</v>
      </c>
      <c r="O44" s="72">
        <v>0</v>
      </c>
      <c r="P44" s="72">
        <f>F44</f>
        <v>89000</v>
      </c>
      <c r="Q44" s="86">
        <f t="shared" si="16"/>
        <v>0</v>
      </c>
      <c r="R44" s="72">
        <v>0</v>
      </c>
      <c r="S44" s="72">
        <v>0</v>
      </c>
      <c r="T44" s="61" t="s">
        <v>73</v>
      </c>
    </row>
    <row r="45" spans="1:20" ht="46.5" customHeight="1">
      <c r="A45" s="69">
        <v>4</v>
      </c>
      <c r="B45" s="2" t="s">
        <v>337</v>
      </c>
      <c r="C45" s="69" t="s">
        <v>15</v>
      </c>
      <c r="D45" s="72">
        <f>E45+F45</f>
        <v>136000</v>
      </c>
      <c r="E45" s="72">
        <v>0</v>
      </c>
      <c r="F45" s="72">
        <v>136000</v>
      </c>
      <c r="G45" s="72" t="s">
        <v>39</v>
      </c>
      <c r="H45" s="72" t="s">
        <v>248</v>
      </c>
      <c r="I45" s="72" t="s">
        <v>40</v>
      </c>
      <c r="J45" s="72" t="s">
        <v>41</v>
      </c>
      <c r="K45" s="72" t="s">
        <v>53</v>
      </c>
      <c r="L45" s="72"/>
      <c r="M45" s="72"/>
      <c r="N45" s="95">
        <f t="shared" si="21"/>
        <v>136000</v>
      </c>
      <c r="O45" s="72">
        <v>0</v>
      </c>
      <c r="P45" s="72">
        <f>F45</f>
        <v>136000</v>
      </c>
      <c r="Q45" s="86">
        <f t="shared" si="16"/>
        <v>0</v>
      </c>
      <c r="R45" s="72">
        <v>0</v>
      </c>
      <c r="S45" s="72">
        <v>0</v>
      </c>
      <c r="T45" s="61" t="s">
        <v>73</v>
      </c>
    </row>
    <row r="46" spans="1:20" ht="36.75" customHeight="1">
      <c r="A46" s="69">
        <v>4</v>
      </c>
      <c r="B46" s="2" t="s">
        <v>339</v>
      </c>
      <c r="C46" s="5"/>
      <c r="D46" s="72">
        <f>E46+F46</f>
        <v>10000</v>
      </c>
      <c r="E46" s="72">
        <v>0</v>
      </c>
      <c r="F46" s="72">
        <v>10000</v>
      </c>
      <c r="G46" s="72" t="s">
        <v>26</v>
      </c>
      <c r="H46" s="72" t="s">
        <v>28</v>
      </c>
      <c r="I46" s="72" t="s">
        <v>27</v>
      </c>
      <c r="J46" s="72" t="s">
        <v>70</v>
      </c>
      <c r="K46" s="72" t="s">
        <v>60</v>
      </c>
      <c r="L46" s="72"/>
      <c r="M46" s="72"/>
      <c r="N46" s="95">
        <f t="shared" si="21"/>
        <v>10000</v>
      </c>
      <c r="O46" s="72">
        <v>0</v>
      </c>
      <c r="P46" s="72">
        <f>F46</f>
        <v>10000</v>
      </c>
      <c r="Q46" s="86">
        <f t="shared" si="16"/>
        <v>10000</v>
      </c>
      <c r="R46" s="72">
        <v>0</v>
      </c>
      <c r="S46" s="72">
        <v>10000</v>
      </c>
      <c r="T46" s="61" t="s">
        <v>325</v>
      </c>
    </row>
    <row r="47" spans="1:20" s="81" customFormat="1" ht="19.5" customHeight="1">
      <c r="A47" s="78" t="s">
        <v>214</v>
      </c>
      <c r="B47" s="88" t="s">
        <v>211</v>
      </c>
      <c r="C47" s="85" t="s">
        <v>15</v>
      </c>
      <c r="D47" s="86">
        <f>SUM(D48:D49)</f>
        <v>6800</v>
      </c>
      <c r="E47" s="86">
        <f t="shared" ref="E47:S47" si="22">SUM(E48:E49)</f>
        <v>0</v>
      </c>
      <c r="F47" s="86">
        <f t="shared" si="22"/>
        <v>6800</v>
      </c>
      <c r="G47" s="86">
        <f t="shared" si="22"/>
        <v>0</v>
      </c>
      <c r="H47" s="86">
        <f t="shared" si="22"/>
        <v>0</v>
      </c>
      <c r="I47" s="86">
        <f t="shared" si="22"/>
        <v>0</v>
      </c>
      <c r="J47" s="86">
        <f t="shared" si="22"/>
        <v>0</v>
      </c>
      <c r="K47" s="86">
        <f t="shared" si="22"/>
        <v>0</v>
      </c>
      <c r="L47" s="86">
        <f t="shared" si="22"/>
        <v>0</v>
      </c>
      <c r="M47" s="86">
        <f t="shared" si="22"/>
        <v>0</v>
      </c>
      <c r="N47" s="106">
        <f t="shared" si="22"/>
        <v>6800</v>
      </c>
      <c r="O47" s="86">
        <f t="shared" si="22"/>
        <v>0</v>
      </c>
      <c r="P47" s="86">
        <f t="shared" si="22"/>
        <v>6800</v>
      </c>
      <c r="Q47" s="86">
        <f t="shared" si="22"/>
        <v>4200</v>
      </c>
      <c r="R47" s="86">
        <f t="shared" si="22"/>
        <v>0</v>
      </c>
      <c r="S47" s="86">
        <f t="shared" si="22"/>
        <v>4200</v>
      </c>
      <c r="T47" s="78"/>
    </row>
    <row r="48" spans="1:20" ht="33.75" customHeight="1">
      <c r="A48" s="69">
        <v>1</v>
      </c>
      <c r="B48" s="2" t="s">
        <v>340</v>
      </c>
      <c r="C48" s="5"/>
      <c r="D48" s="72">
        <f>E48+F48</f>
        <v>4200</v>
      </c>
      <c r="E48" s="72">
        <v>0</v>
      </c>
      <c r="F48" s="72">
        <v>4200</v>
      </c>
      <c r="G48" s="72" t="s">
        <v>15</v>
      </c>
      <c r="H48" s="72" t="s">
        <v>15</v>
      </c>
      <c r="I48" s="72" t="s">
        <v>62</v>
      </c>
      <c r="J48" s="72" t="s">
        <v>25</v>
      </c>
      <c r="K48" s="72" t="s">
        <v>54</v>
      </c>
      <c r="L48" s="72"/>
      <c r="M48" s="72"/>
      <c r="N48" s="95">
        <f>O48+P48</f>
        <v>4200</v>
      </c>
      <c r="O48" s="72">
        <v>0</v>
      </c>
      <c r="P48" s="72">
        <v>4200</v>
      </c>
      <c r="Q48" s="86">
        <f t="shared" si="16"/>
        <v>4200</v>
      </c>
      <c r="R48" s="72">
        <v>0</v>
      </c>
      <c r="S48" s="72">
        <v>4200</v>
      </c>
      <c r="T48" s="61" t="s">
        <v>325</v>
      </c>
    </row>
    <row r="49" spans="1:20" ht="33.75" customHeight="1">
      <c r="A49" s="69">
        <v>2</v>
      </c>
      <c r="B49" s="2" t="s">
        <v>341</v>
      </c>
      <c r="C49" s="5"/>
      <c r="D49" s="72">
        <f>E49+F49</f>
        <v>2600</v>
      </c>
      <c r="E49" s="72">
        <v>0</v>
      </c>
      <c r="F49" s="72">
        <v>2600</v>
      </c>
      <c r="G49" s="72"/>
      <c r="H49" s="72"/>
      <c r="I49" s="72"/>
      <c r="J49" s="72"/>
      <c r="K49" s="72"/>
      <c r="L49" s="72"/>
      <c r="M49" s="72"/>
      <c r="N49" s="95">
        <f>O49+P49</f>
        <v>2600</v>
      </c>
      <c r="O49" s="72">
        <v>0</v>
      </c>
      <c r="P49" s="72">
        <v>2600</v>
      </c>
      <c r="Q49" s="86">
        <f t="shared" si="16"/>
        <v>0</v>
      </c>
      <c r="R49" s="72">
        <v>0</v>
      </c>
      <c r="S49" s="72">
        <v>0</v>
      </c>
      <c r="T49" s="61" t="s">
        <v>325</v>
      </c>
    </row>
    <row r="50" spans="1:20" s="81" customFormat="1">
      <c r="A50" s="78" t="s">
        <v>215</v>
      </c>
      <c r="B50" s="77" t="s">
        <v>218</v>
      </c>
      <c r="C50" s="85" t="s">
        <v>15</v>
      </c>
      <c r="D50" s="86">
        <f>SUM(D51:D53)</f>
        <v>32000</v>
      </c>
      <c r="E50" s="86">
        <f t="shared" ref="E50:S50" si="23">SUM(E51:E53)</f>
        <v>0</v>
      </c>
      <c r="F50" s="86">
        <f t="shared" si="23"/>
        <v>32000</v>
      </c>
      <c r="G50" s="86">
        <f t="shared" si="23"/>
        <v>0</v>
      </c>
      <c r="H50" s="86">
        <f t="shared" si="23"/>
        <v>0</v>
      </c>
      <c r="I50" s="86">
        <f t="shared" si="23"/>
        <v>0</v>
      </c>
      <c r="J50" s="86">
        <f t="shared" si="23"/>
        <v>0</v>
      </c>
      <c r="K50" s="86">
        <f t="shared" si="23"/>
        <v>0</v>
      </c>
      <c r="L50" s="86">
        <f t="shared" si="23"/>
        <v>0</v>
      </c>
      <c r="M50" s="86">
        <f t="shared" si="23"/>
        <v>0</v>
      </c>
      <c r="N50" s="106">
        <f t="shared" si="23"/>
        <v>32000</v>
      </c>
      <c r="O50" s="86">
        <f t="shared" si="23"/>
        <v>0</v>
      </c>
      <c r="P50" s="86">
        <f t="shared" si="23"/>
        <v>32000</v>
      </c>
      <c r="Q50" s="86">
        <f t="shared" si="23"/>
        <v>0</v>
      </c>
      <c r="R50" s="86">
        <f t="shared" si="23"/>
        <v>0</v>
      </c>
      <c r="S50" s="86">
        <f t="shared" si="23"/>
        <v>0</v>
      </c>
      <c r="T50" s="78"/>
    </row>
    <row r="51" spans="1:20" ht="32.25" customHeight="1">
      <c r="A51" s="69">
        <v>1</v>
      </c>
      <c r="B51" s="2" t="s">
        <v>342</v>
      </c>
      <c r="C51" s="5"/>
      <c r="D51" s="72">
        <f>E51+F51</f>
        <v>15000</v>
      </c>
      <c r="E51" s="72">
        <v>0</v>
      </c>
      <c r="F51" s="72">
        <v>15000</v>
      </c>
      <c r="G51" s="72" t="s">
        <v>15</v>
      </c>
      <c r="H51" s="72" t="s">
        <v>63</v>
      </c>
      <c r="I51" s="72" t="s">
        <v>64</v>
      </c>
      <c r="J51" s="72" t="s">
        <v>25</v>
      </c>
      <c r="K51" s="72" t="s">
        <v>59</v>
      </c>
      <c r="L51" s="72"/>
      <c r="M51" s="72"/>
      <c r="N51" s="95">
        <f>O51+P51</f>
        <v>15000</v>
      </c>
      <c r="O51" s="72">
        <v>0</v>
      </c>
      <c r="P51" s="72">
        <f>F51</f>
        <v>15000</v>
      </c>
      <c r="Q51" s="86">
        <f t="shared" si="16"/>
        <v>0</v>
      </c>
      <c r="R51" s="72">
        <v>0</v>
      </c>
      <c r="S51" s="72">
        <v>0</v>
      </c>
      <c r="T51" s="61" t="s">
        <v>325</v>
      </c>
    </row>
    <row r="52" spans="1:20" ht="19.5" customHeight="1">
      <c r="A52" s="69">
        <v>2</v>
      </c>
      <c r="B52" s="2" t="s">
        <v>343</v>
      </c>
      <c r="C52" s="69" t="s">
        <v>15</v>
      </c>
      <c r="D52" s="72">
        <f>E52+F52</f>
        <v>10000</v>
      </c>
      <c r="E52" s="72">
        <v>0</v>
      </c>
      <c r="F52" s="72">
        <v>10000</v>
      </c>
      <c r="G52" s="72" t="s">
        <v>65</v>
      </c>
      <c r="H52" s="72" t="s">
        <v>66</v>
      </c>
      <c r="I52" s="72" t="s">
        <v>67</v>
      </c>
      <c r="J52" s="72" t="s">
        <v>25</v>
      </c>
      <c r="K52" s="72" t="s">
        <v>61</v>
      </c>
      <c r="L52" s="72"/>
      <c r="M52" s="72"/>
      <c r="N52" s="95">
        <f t="shared" ref="N52:N53" si="24">O52+P52</f>
        <v>10000</v>
      </c>
      <c r="O52" s="72">
        <v>0</v>
      </c>
      <c r="P52" s="72">
        <f>F52</f>
        <v>10000</v>
      </c>
      <c r="Q52" s="86">
        <f t="shared" si="16"/>
        <v>0</v>
      </c>
      <c r="R52" s="72">
        <v>0</v>
      </c>
      <c r="S52" s="72">
        <v>0</v>
      </c>
      <c r="T52" s="61" t="s">
        <v>325</v>
      </c>
    </row>
    <row r="53" spans="1:20" ht="30.75" customHeight="1">
      <c r="A53" s="69">
        <v>3</v>
      </c>
      <c r="B53" s="2" t="s">
        <v>344</v>
      </c>
      <c r="C53" s="5"/>
      <c r="D53" s="72">
        <f>E53+F53</f>
        <v>7000</v>
      </c>
      <c r="E53" s="72">
        <v>0</v>
      </c>
      <c r="F53" s="72">
        <v>7000</v>
      </c>
      <c r="G53" s="72" t="s">
        <v>226</v>
      </c>
      <c r="H53" s="72" t="s">
        <v>227</v>
      </c>
      <c r="I53" s="72" t="s">
        <v>228</v>
      </c>
      <c r="J53" s="72" t="s">
        <v>25</v>
      </c>
      <c r="K53" s="72"/>
      <c r="L53" s="72"/>
      <c r="M53" s="72"/>
      <c r="N53" s="95">
        <f t="shared" si="24"/>
        <v>7000</v>
      </c>
      <c r="O53" s="72">
        <v>0</v>
      </c>
      <c r="P53" s="72">
        <f>F53</f>
        <v>7000</v>
      </c>
      <c r="Q53" s="86">
        <f t="shared" si="16"/>
        <v>0</v>
      </c>
      <c r="R53" s="72">
        <v>0</v>
      </c>
      <c r="S53" s="72">
        <v>0</v>
      </c>
      <c r="T53" s="61" t="s">
        <v>325</v>
      </c>
    </row>
    <row r="54" spans="1:20" s="81" customFormat="1">
      <c r="A54" s="78" t="s">
        <v>221</v>
      </c>
      <c r="B54" s="77" t="s">
        <v>209</v>
      </c>
      <c r="C54" s="85" t="s">
        <v>15</v>
      </c>
      <c r="D54" s="86">
        <f t="shared" ref="D54:S54" si="25">SUM(D55:D56)</f>
        <v>35000</v>
      </c>
      <c r="E54" s="86">
        <f t="shared" si="25"/>
        <v>0</v>
      </c>
      <c r="F54" s="86">
        <f t="shared" si="25"/>
        <v>35000</v>
      </c>
      <c r="G54" s="86">
        <f t="shared" si="25"/>
        <v>0</v>
      </c>
      <c r="H54" s="86">
        <f t="shared" si="25"/>
        <v>0</v>
      </c>
      <c r="I54" s="86">
        <f t="shared" si="25"/>
        <v>0</v>
      </c>
      <c r="J54" s="86">
        <f t="shared" si="25"/>
        <v>0</v>
      </c>
      <c r="K54" s="86">
        <f t="shared" si="25"/>
        <v>0</v>
      </c>
      <c r="L54" s="86">
        <f t="shared" si="25"/>
        <v>0</v>
      </c>
      <c r="M54" s="86">
        <f t="shared" si="25"/>
        <v>0</v>
      </c>
      <c r="N54" s="106">
        <f t="shared" si="25"/>
        <v>35000</v>
      </c>
      <c r="O54" s="86">
        <f t="shared" si="25"/>
        <v>0</v>
      </c>
      <c r="P54" s="86">
        <f t="shared" si="25"/>
        <v>35000</v>
      </c>
      <c r="Q54" s="86">
        <f t="shared" si="25"/>
        <v>0</v>
      </c>
      <c r="R54" s="86">
        <f t="shared" si="25"/>
        <v>0</v>
      </c>
      <c r="S54" s="86">
        <f t="shared" si="25"/>
        <v>0</v>
      </c>
      <c r="T54" s="78"/>
    </row>
    <row r="55" spans="1:20" ht="21.75" customHeight="1">
      <c r="A55" s="69">
        <v>1</v>
      </c>
      <c r="B55" s="2" t="s">
        <v>346</v>
      </c>
      <c r="C55" s="5"/>
      <c r="D55" s="72">
        <f>F55+E55</f>
        <v>20000</v>
      </c>
      <c r="E55" s="72">
        <v>0</v>
      </c>
      <c r="F55" s="72">
        <v>20000</v>
      </c>
      <c r="G55" s="72" t="s">
        <v>43</v>
      </c>
      <c r="H55" s="72" t="s">
        <v>44</v>
      </c>
      <c r="I55" s="64"/>
      <c r="J55" s="72" t="s">
        <v>45</v>
      </c>
      <c r="K55" s="72" t="s">
        <v>48</v>
      </c>
      <c r="L55" s="72"/>
      <c r="M55" s="72"/>
      <c r="N55" s="95">
        <f>O55+P55</f>
        <v>20000</v>
      </c>
      <c r="O55" s="72">
        <v>0</v>
      </c>
      <c r="P55" s="72">
        <v>20000</v>
      </c>
      <c r="Q55" s="86">
        <f t="shared" si="16"/>
        <v>0</v>
      </c>
      <c r="R55" s="72">
        <v>0</v>
      </c>
      <c r="S55" s="72">
        <v>0</v>
      </c>
      <c r="T55" s="61" t="s">
        <v>325</v>
      </c>
    </row>
    <row r="56" spans="1:20" ht="21.75" customHeight="1">
      <c r="A56" s="69">
        <v>2</v>
      </c>
      <c r="B56" s="2" t="s">
        <v>349</v>
      </c>
      <c r="C56" s="5"/>
      <c r="D56" s="72">
        <f>E56+F56</f>
        <v>15000</v>
      </c>
      <c r="E56" s="72">
        <v>0</v>
      </c>
      <c r="F56" s="72">
        <v>15000</v>
      </c>
      <c r="G56" s="72"/>
      <c r="H56" s="72"/>
      <c r="I56" s="64"/>
      <c r="J56" s="72"/>
      <c r="K56" s="72"/>
      <c r="L56" s="72"/>
      <c r="M56" s="72"/>
      <c r="N56" s="95">
        <f>O56+P56</f>
        <v>15000</v>
      </c>
      <c r="O56" s="72">
        <v>0</v>
      </c>
      <c r="P56" s="72">
        <v>15000</v>
      </c>
      <c r="Q56" s="86">
        <f t="shared" si="16"/>
        <v>0</v>
      </c>
      <c r="R56" s="72">
        <v>0</v>
      </c>
      <c r="S56" s="72">
        <v>0</v>
      </c>
      <c r="T56" s="61" t="s">
        <v>325</v>
      </c>
    </row>
    <row r="57" spans="1:20" s="81" customFormat="1" ht="17.25" customHeight="1">
      <c r="A57" s="78" t="s">
        <v>222</v>
      </c>
      <c r="B57" s="77" t="s">
        <v>217</v>
      </c>
      <c r="C57" s="85" t="s">
        <v>15</v>
      </c>
      <c r="D57" s="86">
        <f>SUM(D58:D59)</f>
        <v>45000</v>
      </c>
      <c r="E57" s="86">
        <f t="shared" ref="E57:S57" si="26">SUM(E58:E59)</f>
        <v>0</v>
      </c>
      <c r="F57" s="86">
        <f t="shared" si="26"/>
        <v>45000</v>
      </c>
      <c r="G57" s="86">
        <f t="shared" si="26"/>
        <v>0</v>
      </c>
      <c r="H57" s="86">
        <f t="shared" si="26"/>
        <v>0</v>
      </c>
      <c r="I57" s="86">
        <f t="shared" si="26"/>
        <v>0</v>
      </c>
      <c r="J57" s="86">
        <f t="shared" si="26"/>
        <v>0</v>
      </c>
      <c r="K57" s="86">
        <f t="shared" si="26"/>
        <v>0</v>
      </c>
      <c r="L57" s="86">
        <f t="shared" si="26"/>
        <v>0</v>
      </c>
      <c r="M57" s="86">
        <f t="shared" si="26"/>
        <v>0</v>
      </c>
      <c r="N57" s="106">
        <f t="shared" si="26"/>
        <v>45000</v>
      </c>
      <c r="O57" s="86">
        <f t="shared" si="26"/>
        <v>0</v>
      </c>
      <c r="P57" s="86">
        <f t="shared" si="26"/>
        <v>45000</v>
      </c>
      <c r="Q57" s="86">
        <f t="shared" si="26"/>
        <v>0</v>
      </c>
      <c r="R57" s="86">
        <f t="shared" si="26"/>
        <v>0</v>
      </c>
      <c r="S57" s="86">
        <f t="shared" si="26"/>
        <v>0</v>
      </c>
      <c r="T57" s="78"/>
    </row>
    <row r="58" spans="1:20" ht="32.25" customHeight="1">
      <c r="A58" s="69">
        <v>1</v>
      </c>
      <c r="B58" s="2" t="s">
        <v>350</v>
      </c>
      <c r="C58" s="5"/>
      <c r="D58" s="72">
        <f>E58+F58</f>
        <v>30000</v>
      </c>
      <c r="E58" s="72">
        <v>0</v>
      </c>
      <c r="F58" s="72">
        <v>30000</v>
      </c>
      <c r="G58" s="72" t="s">
        <v>188</v>
      </c>
      <c r="H58" s="72" t="s">
        <v>190</v>
      </c>
      <c r="I58" s="72" t="s">
        <v>189</v>
      </c>
      <c r="J58" s="72" t="s">
        <v>35</v>
      </c>
      <c r="K58" s="72"/>
      <c r="L58" s="72"/>
      <c r="M58" s="72"/>
      <c r="N58" s="95">
        <f>O58+P58</f>
        <v>30000</v>
      </c>
      <c r="O58" s="72">
        <v>0</v>
      </c>
      <c r="P58" s="72">
        <f>F58</f>
        <v>30000</v>
      </c>
      <c r="Q58" s="86">
        <f t="shared" si="16"/>
        <v>0</v>
      </c>
      <c r="R58" s="72">
        <v>0</v>
      </c>
      <c r="S58" s="72">
        <v>0</v>
      </c>
      <c r="T58" s="61" t="s">
        <v>73</v>
      </c>
    </row>
    <row r="59" spans="1:20" ht="32.25" customHeight="1">
      <c r="A59" s="69">
        <v>2</v>
      </c>
      <c r="B59" s="2" t="s">
        <v>351</v>
      </c>
      <c r="C59" s="5"/>
      <c r="D59" s="72">
        <f>E59+F59</f>
        <v>15000</v>
      </c>
      <c r="E59" s="72">
        <v>0</v>
      </c>
      <c r="F59" s="72">
        <v>15000</v>
      </c>
      <c r="G59" s="72"/>
      <c r="H59" s="72"/>
      <c r="I59" s="72"/>
      <c r="J59" s="72"/>
      <c r="K59" s="72"/>
      <c r="L59" s="72"/>
      <c r="M59" s="72"/>
      <c r="N59" s="95">
        <f>O59+P59</f>
        <v>15000</v>
      </c>
      <c r="O59" s="72">
        <v>0</v>
      </c>
      <c r="P59" s="72">
        <f>F59</f>
        <v>15000</v>
      </c>
      <c r="Q59" s="86">
        <f t="shared" si="16"/>
        <v>0</v>
      </c>
      <c r="R59" s="72">
        <v>0</v>
      </c>
      <c r="S59" s="72">
        <v>0</v>
      </c>
      <c r="T59" s="61" t="s">
        <v>73</v>
      </c>
    </row>
    <row r="60" spans="1:20" s="87" customFormat="1">
      <c r="A60" s="78" t="s">
        <v>352</v>
      </c>
      <c r="B60" s="77" t="s">
        <v>432</v>
      </c>
      <c r="C60" s="78"/>
      <c r="D60" s="86">
        <f t="shared" ref="D60:S60" si="27">SUM(D61:D62)</f>
        <v>95000</v>
      </c>
      <c r="E60" s="86">
        <f t="shared" si="27"/>
        <v>0</v>
      </c>
      <c r="F60" s="86">
        <f t="shared" si="27"/>
        <v>95000</v>
      </c>
      <c r="G60" s="86">
        <f t="shared" si="27"/>
        <v>0</v>
      </c>
      <c r="H60" s="86">
        <f t="shared" si="27"/>
        <v>0</v>
      </c>
      <c r="I60" s="86">
        <f t="shared" si="27"/>
        <v>0</v>
      </c>
      <c r="J60" s="86">
        <f t="shared" si="27"/>
        <v>0</v>
      </c>
      <c r="K60" s="86">
        <f t="shared" si="27"/>
        <v>0</v>
      </c>
      <c r="L60" s="86">
        <f t="shared" si="27"/>
        <v>0</v>
      </c>
      <c r="M60" s="86">
        <f t="shared" si="27"/>
        <v>0</v>
      </c>
      <c r="N60" s="106">
        <f t="shared" si="27"/>
        <v>95000</v>
      </c>
      <c r="O60" s="86">
        <f t="shared" si="27"/>
        <v>0</v>
      </c>
      <c r="P60" s="86">
        <f t="shared" si="27"/>
        <v>95000</v>
      </c>
      <c r="Q60" s="86">
        <f t="shared" si="27"/>
        <v>0</v>
      </c>
      <c r="R60" s="86">
        <f t="shared" si="27"/>
        <v>0</v>
      </c>
      <c r="S60" s="86">
        <f t="shared" si="27"/>
        <v>0</v>
      </c>
      <c r="T60" s="78"/>
    </row>
    <row r="61" spans="1:20" ht="28">
      <c r="A61" s="9">
        <v>1</v>
      </c>
      <c r="B61" s="25" t="s">
        <v>434</v>
      </c>
      <c r="C61" s="71"/>
      <c r="D61" s="64">
        <f>E61+F61</f>
        <v>50000</v>
      </c>
      <c r="E61" s="67">
        <v>0</v>
      </c>
      <c r="F61" s="64">
        <v>50000</v>
      </c>
      <c r="G61" s="72"/>
      <c r="H61" s="72"/>
      <c r="I61" s="72"/>
      <c r="J61" s="72"/>
      <c r="K61" s="73"/>
      <c r="L61" s="73"/>
      <c r="M61" s="73"/>
      <c r="N61" s="94">
        <f>O61+P61</f>
        <v>50000</v>
      </c>
      <c r="O61" s="64">
        <v>0</v>
      </c>
      <c r="P61" s="64">
        <f>F61</f>
        <v>50000</v>
      </c>
      <c r="Q61" s="86">
        <f t="shared" si="16"/>
        <v>0</v>
      </c>
      <c r="R61" s="64">
        <v>0</v>
      </c>
      <c r="S61" s="64">
        <v>0</v>
      </c>
      <c r="T61" s="71" t="s">
        <v>73</v>
      </c>
    </row>
    <row r="62" spans="1:20" ht="28">
      <c r="A62" s="9">
        <v>2</v>
      </c>
      <c r="B62" s="25" t="s">
        <v>435</v>
      </c>
      <c r="C62" s="71"/>
      <c r="D62" s="64">
        <f>E62+F62</f>
        <v>45000</v>
      </c>
      <c r="E62" s="67">
        <v>0</v>
      </c>
      <c r="F62" s="64">
        <v>45000</v>
      </c>
      <c r="G62" s="72"/>
      <c r="H62" s="72"/>
      <c r="I62" s="72"/>
      <c r="J62" s="72"/>
      <c r="K62" s="73"/>
      <c r="L62" s="73"/>
      <c r="M62" s="73"/>
      <c r="N62" s="94">
        <f>O62+P62</f>
        <v>45000</v>
      </c>
      <c r="O62" s="64">
        <v>0</v>
      </c>
      <c r="P62" s="64">
        <f>F62</f>
        <v>45000</v>
      </c>
      <c r="Q62" s="86">
        <f t="shared" si="16"/>
        <v>0</v>
      </c>
      <c r="R62" s="64">
        <v>0</v>
      </c>
      <c r="S62" s="64">
        <v>0</v>
      </c>
      <c r="T62" s="71" t="s">
        <v>73</v>
      </c>
    </row>
    <row r="63" spans="1:20" s="87" customFormat="1" ht="28">
      <c r="A63" s="78" t="s">
        <v>356</v>
      </c>
      <c r="B63" s="77" t="s">
        <v>358</v>
      </c>
      <c r="C63" s="78"/>
      <c r="D63" s="86">
        <f>SUM(D64:D69)</f>
        <v>7750</v>
      </c>
      <c r="E63" s="86">
        <f t="shared" ref="E63:S63" si="28">SUM(E64:E69)</f>
        <v>0</v>
      </c>
      <c r="F63" s="86">
        <f t="shared" si="28"/>
        <v>7750</v>
      </c>
      <c r="G63" s="86">
        <f t="shared" si="28"/>
        <v>0</v>
      </c>
      <c r="H63" s="86">
        <f t="shared" si="28"/>
        <v>0</v>
      </c>
      <c r="I63" s="86">
        <f t="shared" si="28"/>
        <v>0</v>
      </c>
      <c r="J63" s="86">
        <f t="shared" si="28"/>
        <v>0</v>
      </c>
      <c r="K63" s="86">
        <f t="shared" si="28"/>
        <v>0</v>
      </c>
      <c r="L63" s="86">
        <f t="shared" si="28"/>
        <v>0</v>
      </c>
      <c r="M63" s="86">
        <f t="shared" si="28"/>
        <v>0</v>
      </c>
      <c r="N63" s="106">
        <f t="shared" si="28"/>
        <v>7750</v>
      </c>
      <c r="O63" s="86">
        <f t="shared" si="28"/>
        <v>0</v>
      </c>
      <c r="P63" s="86">
        <f t="shared" si="28"/>
        <v>7750</v>
      </c>
      <c r="Q63" s="86">
        <f t="shared" si="28"/>
        <v>5250</v>
      </c>
      <c r="R63" s="86">
        <f t="shared" si="28"/>
        <v>0</v>
      </c>
      <c r="S63" s="86">
        <f t="shared" si="28"/>
        <v>5250</v>
      </c>
      <c r="T63" s="78"/>
    </row>
    <row r="64" spans="1:20">
      <c r="A64" s="69">
        <v>1</v>
      </c>
      <c r="B64" s="48" t="s">
        <v>357</v>
      </c>
      <c r="C64" s="5"/>
      <c r="D64" s="72">
        <f>E64+F64</f>
        <v>2000</v>
      </c>
      <c r="E64" s="72">
        <v>0</v>
      </c>
      <c r="F64" s="72">
        <v>2000</v>
      </c>
      <c r="G64" s="72"/>
      <c r="H64" s="72"/>
      <c r="I64" s="72"/>
      <c r="J64" s="72"/>
      <c r="K64" s="72"/>
      <c r="L64" s="72"/>
      <c r="M64" s="72"/>
      <c r="N64" s="95">
        <f>D64</f>
        <v>2000</v>
      </c>
      <c r="O64" s="72">
        <v>0</v>
      </c>
      <c r="P64" s="72">
        <f>F64</f>
        <v>2000</v>
      </c>
      <c r="Q64" s="72">
        <f t="shared" si="16"/>
        <v>2000</v>
      </c>
      <c r="R64" s="72">
        <v>0</v>
      </c>
      <c r="S64" s="72">
        <f>F64</f>
        <v>2000</v>
      </c>
      <c r="T64" s="61" t="s">
        <v>325</v>
      </c>
    </row>
    <row r="65" spans="1:20" s="87" customFormat="1">
      <c r="A65" s="78"/>
      <c r="B65" s="77" t="s">
        <v>216</v>
      </c>
      <c r="C65" s="78"/>
      <c r="D65" s="86"/>
      <c r="E65" s="86"/>
      <c r="F65" s="86"/>
      <c r="G65" s="86"/>
      <c r="H65" s="86"/>
      <c r="I65" s="86"/>
      <c r="J65" s="86"/>
      <c r="K65" s="86"/>
      <c r="L65" s="86"/>
      <c r="M65" s="86"/>
      <c r="N65" s="106"/>
      <c r="O65" s="86"/>
      <c r="P65" s="86"/>
      <c r="Q65" s="72"/>
      <c r="R65" s="86"/>
      <c r="S65" s="86"/>
      <c r="T65" s="78"/>
    </row>
    <row r="66" spans="1:20" ht="42">
      <c r="A66" s="69">
        <v>2</v>
      </c>
      <c r="B66" s="2" t="s">
        <v>360</v>
      </c>
      <c r="C66" s="5"/>
      <c r="D66" s="72">
        <f>E66+F66</f>
        <v>1000</v>
      </c>
      <c r="E66" s="72">
        <v>0</v>
      </c>
      <c r="F66" s="72">
        <v>1000</v>
      </c>
      <c r="G66" s="72"/>
      <c r="H66" s="72"/>
      <c r="I66" s="72"/>
      <c r="J66" s="72"/>
      <c r="K66" s="72"/>
      <c r="L66" s="72"/>
      <c r="M66" s="72"/>
      <c r="N66" s="95">
        <f>O66+P66</f>
        <v>1000</v>
      </c>
      <c r="O66" s="72">
        <v>0</v>
      </c>
      <c r="P66" s="72">
        <f>F66</f>
        <v>1000</v>
      </c>
      <c r="Q66" s="72">
        <f t="shared" si="16"/>
        <v>1000</v>
      </c>
      <c r="R66" s="72">
        <v>0</v>
      </c>
      <c r="S66" s="72">
        <f>F66</f>
        <v>1000</v>
      </c>
      <c r="T66" s="61" t="s">
        <v>325</v>
      </c>
    </row>
    <row r="67" spans="1:20" ht="28">
      <c r="A67" s="69">
        <v>3</v>
      </c>
      <c r="B67" s="2" t="s">
        <v>359</v>
      </c>
      <c r="C67" s="5"/>
      <c r="D67" s="72">
        <f>E67+F67</f>
        <v>2250</v>
      </c>
      <c r="E67" s="72">
        <v>0</v>
      </c>
      <c r="F67" s="72">
        <v>2250</v>
      </c>
      <c r="G67" s="72"/>
      <c r="H67" s="72"/>
      <c r="I67" s="72"/>
      <c r="J67" s="72"/>
      <c r="K67" s="72"/>
      <c r="L67" s="72"/>
      <c r="M67" s="72"/>
      <c r="N67" s="95">
        <f t="shared" ref="N67:N69" si="29">O67+P67</f>
        <v>2250</v>
      </c>
      <c r="O67" s="72">
        <v>0</v>
      </c>
      <c r="P67" s="72">
        <f>F67</f>
        <v>2250</v>
      </c>
      <c r="Q67" s="72">
        <f t="shared" si="16"/>
        <v>2250</v>
      </c>
      <c r="R67" s="72">
        <v>0</v>
      </c>
      <c r="S67" s="72">
        <v>2250</v>
      </c>
      <c r="T67" s="61" t="s">
        <v>325</v>
      </c>
    </row>
    <row r="68" spans="1:20" ht="31.5" customHeight="1">
      <c r="A68" s="69">
        <v>4</v>
      </c>
      <c r="B68" s="2" t="s">
        <v>345</v>
      </c>
      <c r="C68" s="5"/>
      <c r="D68" s="72">
        <f>E68+F68</f>
        <v>2000</v>
      </c>
      <c r="E68" s="72">
        <v>0</v>
      </c>
      <c r="F68" s="72">
        <v>2000</v>
      </c>
      <c r="G68" s="72"/>
      <c r="H68" s="72"/>
      <c r="I68" s="72"/>
      <c r="J68" s="72"/>
      <c r="K68" s="72"/>
      <c r="L68" s="72"/>
      <c r="M68" s="72"/>
      <c r="N68" s="95">
        <f t="shared" si="29"/>
        <v>2000</v>
      </c>
      <c r="O68" s="72">
        <v>0</v>
      </c>
      <c r="P68" s="72">
        <f>F68</f>
        <v>2000</v>
      </c>
      <c r="Q68" s="72">
        <f t="shared" si="16"/>
        <v>0</v>
      </c>
      <c r="R68" s="72">
        <v>0</v>
      </c>
      <c r="S68" s="72">
        <v>0</v>
      </c>
      <c r="T68" s="61" t="s">
        <v>325</v>
      </c>
    </row>
    <row r="69" spans="1:20">
      <c r="A69" s="69">
        <v>5</v>
      </c>
      <c r="B69" s="2" t="s">
        <v>361</v>
      </c>
      <c r="C69" s="5"/>
      <c r="D69" s="72">
        <f>E69+F69</f>
        <v>500</v>
      </c>
      <c r="E69" s="72">
        <v>0</v>
      </c>
      <c r="F69" s="72">
        <v>500</v>
      </c>
      <c r="G69" s="72"/>
      <c r="H69" s="72"/>
      <c r="I69" s="72"/>
      <c r="J69" s="72"/>
      <c r="K69" s="72"/>
      <c r="L69" s="72"/>
      <c r="M69" s="72"/>
      <c r="N69" s="95">
        <f t="shared" si="29"/>
        <v>500</v>
      </c>
      <c r="O69" s="72">
        <v>0</v>
      </c>
      <c r="P69" s="72">
        <f>F69</f>
        <v>500</v>
      </c>
      <c r="Q69" s="72">
        <f t="shared" si="16"/>
        <v>0</v>
      </c>
      <c r="R69" s="72">
        <v>0</v>
      </c>
      <c r="S69" s="72">
        <v>0</v>
      </c>
      <c r="T69" s="61" t="s">
        <v>325</v>
      </c>
    </row>
    <row r="70" spans="1:20" s="102" customFormat="1" ht="28">
      <c r="A70" s="99" t="s">
        <v>14</v>
      </c>
      <c r="B70" s="16" t="s">
        <v>285</v>
      </c>
      <c r="C70" s="93" t="s">
        <v>15</v>
      </c>
      <c r="D70" s="100">
        <f>D71</f>
        <v>190434.02410000001</v>
      </c>
      <c r="E70" s="100">
        <f t="shared" ref="E70:F70" si="30">E71</f>
        <v>180020.0972625</v>
      </c>
      <c r="F70" s="100">
        <f t="shared" si="30"/>
        <v>10413.926837499999</v>
      </c>
      <c r="G70" s="100">
        <f t="shared" ref="G70:M70" si="31">G72+G79+G81+G142+G154</f>
        <v>0</v>
      </c>
      <c r="H70" s="100">
        <f t="shared" si="31"/>
        <v>0</v>
      </c>
      <c r="I70" s="100">
        <f t="shared" si="31"/>
        <v>0</v>
      </c>
      <c r="J70" s="100">
        <f t="shared" si="31"/>
        <v>0</v>
      </c>
      <c r="K70" s="100">
        <f t="shared" si="31"/>
        <v>0</v>
      </c>
      <c r="L70" s="100">
        <f t="shared" si="31"/>
        <v>0</v>
      </c>
      <c r="M70" s="100">
        <f t="shared" si="31"/>
        <v>0</v>
      </c>
      <c r="N70" s="94">
        <f>N71</f>
        <v>190434.02410000001</v>
      </c>
      <c r="O70" s="100">
        <f t="shared" ref="O70:S70" si="32">O71</f>
        <v>180020.0972625</v>
      </c>
      <c r="P70" s="100">
        <f t="shared" si="32"/>
        <v>10413.926837499999</v>
      </c>
      <c r="Q70" s="100">
        <f t="shared" si="32"/>
        <v>49535</v>
      </c>
      <c r="R70" s="100">
        <f t="shared" si="32"/>
        <v>46180.476699999999</v>
      </c>
      <c r="S70" s="100">
        <f t="shared" si="32"/>
        <v>3354.5232999999998</v>
      </c>
      <c r="T70" s="101" t="s">
        <v>325</v>
      </c>
    </row>
    <row r="71" spans="1:20" s="102" customFormat="1">
      <c r="A71" s="99"/>
      <c r="B71" s="16"/>
      <c r="C71" s="93"/>
      <c r="D71" s="100">
        <f t="shared" ref="D71:S71" si="33">D72+D79+D81+D142+D154</f>
        <v>190434.02410000001</v>
      </c>
      <c r="E71" s="100">
        <f t="shared" si="33"/>
        <v>180020.0972625</v>
      </c>
      <c r="F71" s="100">
        <f t="shared" si="33"/>
        <v>10413.926837499999</v>
      </c>
      <c r="G71" s="100">
        <f t="shared" si="33"/>
        <v>0</v>
      </c>
      <c r="H71" s="100">
        <f t="shared" si="33"/>
        <v>0</v>
      </c>
      <c r="I71" s="100">
        <f t="shared" si="33"/>
        <v>0</v>
      </c>
      <c r="J71" s="100">
        <f t="shared" si="33"/>
        <v>0</v>
      </c>
      <c r="K71" s="100">
        <f t="shared" si="33"/>
        <v>0</v>
      </c>
      <c r="L71" s="100">
        <f t="shared" si="33"/>
        <v>0</v>
      </c>
      <c r="M71" s="100">
        <f t="shared" si="33"/>
        <v>0</v>
      </c>
      <c r="N71" s="94">
        <f t="shared" si="33"/>
        <v>190434.02410000001</v>
      </c>
      <c r="O71" s="100">
        <f t="shared" si="33"/>
        <v>180020.0972625</v>
      </c>
      <c r="P71" s="100">
        <f t="shared" si="33"/>
        <v>10413.926837499999</v>
      </c>
      <c r="Q71" s="100">
        <f t="shared" si="33"/>
        <v>49535</v>
      </c>
      <c r="R71" s="100">
        <f t="shared" si="33"/>
        <v>46180.476699999999</v>
      </c>
      <c r="S71" s="100">
        <f t="shared" si="33"/>
        <v>3354.5232999999998</v>
      </c>
      <c r="T71" s="101"/>
    </row>
    <row r="72" spans="1:20" s="81" customFormat="1" ht="28">
      <c r="A72" s="76" t="s">
        <v>13</v>
      </c>
      <c r="B72" s="77" t="s">
        <v>219</v>
      </c>
      <c r="C72" s="78"/>
      <c r="D72" s="79">
        <f t="shared" ref="D72:S72" si="34">SUM(D73:D78)</f>
        <v>18360</v>
      </c>
      <c r="E72" s="79">
        <f t="shared" si="34"/>
        <v>16150</v>
      </c>
      <c r="F72" s="79">
        <f t="shared" si="34"/>
        <v>2210</v>
      </c>
      <c r="G72" s="79">
        <f t="shared" si="34"/>
        <v>0</v>
      </c>
      <c r="H72" s="79">
        <f t="shared" si="34"/>
        <v>0</v>
      </c>
      <c r="I72" s="79">
        <f t="shared" si="34"/>
        <v>0</v>
      </c>
      <c r="J72" s="79">
        <f t="shared" si="34"/>
        <v>0</v>
      </c>
      <c r="K72" s="79">
        <f t="shared" si="34"/>
        <v>0</v>
      </c>
      <c r="L72" s="79">
        <f t="shared" si="34"/>
        <v>0</v>
      </c>
      <c r="M72" s="79">
        <f t="shared" si="34"/>
        <v>0</v>
      </c>
      <c r="N72" s="107">
        <f t="shared" si="34"/>
        <v>18360</v>
      </c>
      <c r="O72" s="79">
        <f t="shared" si="34"/>
        <v>16150</v>
      </c>
      <c r="P72" s="79">
        <f t="shared" si="34"/>
        <v>2210</v>
      </c>
      <c r="Q72" s="79">
        <f t="shared" si="34"/>
        <v>13360</v>
      </c>
      <c r="R72" s="79">
        <f t="shared" si="34"/>
        <v>11400</v>
      </c>
      <c r="S72" s="79">
        <f t="shared" si="34"/>
        <v>1960</v>
      </c>
      <c r="T72" s="80"/>
    </row>
    <row r="73" spans="1:20" ht="42">
      <c r="A73" s="9">
        <v>1</v>
      </c>
      <c r="B73" s="19" t="s">
        <v>362</v>
      </c>
      <c r="C73" s="69" t="s">
        <v>15</v>
      </c>
      <c r="D73" s="64">
        <f t="shared" ref="D73:D78" si="35">E73+F73</f>
        <v>8360</v>
      </c>
      <c r="E73" s="64">
        <v>7600</v>
      </c>
      <c r="F73" s="64">
        <v>760</v>
      </c>
      <c r="G73" s="72" t="s">
        <v>121</v>
      </c>
      <c r="H73" s="72" t="s">
        <v>122</v>
      </c>
      <c r="I73" s="72" t="s">
        <v>123</v>
      </c>
      <c r="J73" s="64" t="s">
        <v>124</v>
      </c>
      <c r="K73" s="73"/>
      <c r="L73" s="73"/>
      <c r="M73" s="73"/>
      <c r="N73" s="94">
        <f>O73+P73</f>
        <v>8360</v>
      </c>
      <c r="O73" s="64">
        <f>E73</f>
        <v>7600</v>
      </c>
      <c r="P73" s="64">
        <f t="shared" ref="P73:P78" si="36">F73</f>
        <v>760</v>
      </c>
      <c r="Q73" s="64">
        <f t="shared" ref="Q73:Q80" si="37">R73+S73</f>
        <v>8360</v>
      </c>
      <c r="R73" s="64">
        <f>E73</f>
        <v>7600</v>
      </c>
      <c r="S73" s="64">
        <v>760</v>
      </c>
      <c r="T73" s="61"/>
    </row>
    <row r="74" spans="1:20" ht="28">
      <c r="A74" s="9">
        <v>2</v>
      </c>
      <c r="B74" s="62" t="s">
        <v>363</v>
      </c>
      <c r="C74" s="5"/>
      <c r="D74" s="64">
        <f t="shared" si="35"/>
        <v>1500</v>
      </c>
      <c r="E74" s="64">
        <v>1425</v>
      </c>
      <c r="F74" s="64">
        <v>75</v>
      </c>
      <c r="G74" s="72" t="s">
        <v>78</v>
      </c>
      <c r="H74" s="72" t="s">
        <v>79</v>
      </c>
      <c r="I74" s="72" t="s">
        <v>80</v>
      </c>
      <c r="J74" s="72" t="s">
        <v>34</v>
      </c>
      <c r="K74" s="64"/>
      <c r="L74" s="64"/>
      <c r="M74" s="64"/>
      <c r="N74" s="94">
        <f t="shared" ref="N74:N78" si="38">O74+P74</f>
        <v>1500</v>
      </c>
      <c r="O74" s="64">
        <f t="shared" ref="O74:O78" si="39">E74</f>
        <v>1425</v>
      </c>
      <c r="P74" s="64">
        <f t="shared" si="36"/>
        <v>75</v>
      </c>
      <c r="Q74" s="64">
        <f t="shared" si="37"/>
        <v>1500</v>
      </c>
      <c r="R74" s="64">
        <f>E74</f>
        <v>1425</v>
      </c>
      <c r="S74" s="64">
        <f>F74</f>
        <v>75</v>
      </c>
      <c r="T74" s="61"/>
    </row>
    <row r="75" spans="1:20">
      <c r="A75" s="9">
        <v>3</v>
      </c>
      <c r="B75" s="62" t="s">
        <v>364</v>
      </c>
      <c r="C75" s="5"/>
      <c r="D75" s="64">
        <f t="shared" si="35"/>
        <v>2500</v>
      </c>
      <c r="E75" s="64">
        <v>2375</v>
      </c>
      <c r="F75" s="64">
        <v>125</v>
      </c>
      <c r="G75" s="72"/>
      <c r="H75" s="72"/>
      <c r="I75" s="72"/>
      <c r="J75" s="72"/>
      <c r="K75" s="64"/>
      <c r="L75" s="64"/>
      <c r="M75" s="64"/>
      <c r="N75" s="94">
        <f t="shared" si="38"/>
        <v>2500</v>
      </c>
      <c r="O75" s="64">
        <f t="shared" si="39"/>
        <v>2375</v>
      </c>
      <c r="P75" s="64">
        <f t="shared" si="36"/>
        <v>125</v>
      </c>
      <c r="Q75" s="64">
        <f t="shared" si="37"/>
        <v>2500</v>
      </c>
      <c r="R75" s="64">
        <f>E75</f>
        <v>2375</v>
      </c>
      <c r="S75" s="64">
        <f>F75</f>
        <v>125</v>
      </c>
      <c r="T75" s="61"/>
    </row>
    <row r="76" spans="1:20" ht="28">
      <c r="A76" s="9">
        <v>4</v>
      </c>
      <c r="B76" s="63" t="s">
        <v>365</v>
      </c>
      <c r="C76" s="5"/>
      <c r="D76" s="64">
        <f t="shared" si="35"/>
        <v>500</v>
      </c>
      <c r="E76" s="65">
        <v>0</v>
      </c>
      <c r="F76" s="64">
        <v>500</v>
      </c>
      <c r="G76" s="72"/>
      <c r="H76" s="72"/>
      <c r="I76" s="72"/>
      <c r="J76" s="72"/>
      <c r="K76" s="64"/>
      <c r="L76" s="64"/>
      <c r="M76" s="64"/>
      <c r="N76" s="94">
        <f t="shared" si="38"/>
        <v>500</v>
      </c>
      <c r="O76" s="64">
        <f t="shared" si="39"/>
        <v>0</v>
      </c>
      <c r="P76" s="64">
        <f t="shared" si="36"/>
        <v>500</v>
      </c>
      <c r="Q76" s="64">
        <f t="shared" si="37"/>
        <v>500</v>
      </c>
      <c r="R76" s="64">
        <f>E76</f>
        <v>0</v>
      </c>
      <c r="S76" s="64">
        <f>F76</f>
        <v>500</v>
      </c>
      <c r="T76" s="61"/>
    </row>
    <row r="77" spans="1:20" ht="42">
      <c r="A77" s="9">
        <v>5</v>
      </c>
      <c r="B77" s="63" t="s">
        <v>366</v>
      </c>
      <c r="C77" s="5"/>
      <c r="D77" s="64">
        <f t="shared" si="35"/>
        <v>500</v>
      </c>
      <c r="E77" s="65">
        <v>0</v>
      </c>
      <c r="F77" s="64">
        <v>500</v>
      </c>
      <c r="G77" s="72"/>
      <c r="H77" s="72"/>
      <c r="I77" s="72"/>
      <c r="J77" s="72"/>
      <c r="K77" s="64"/>
      <c r="L77" s="64"/>
      <c r="M77" s="64"/>
      <c r="N77" s="94">
        <f t="shared" si="38"/>
        <v>500</v>
      </c>
      <c r="O77" s="64">
        <f t="shared" si="39"/>
        <v>0</v>
      </c>
      <c r="P77" s="64">
        <f t="shared" si="36"/>
        <v>500</v>
      </c>
      <c r="Q77" s="64">
        <f t="shared" si="37"/>
        <v>500</v>
      </c>
      <c r="R77" s="64">
        <f>E77</f>
        <v>0</v>
      </c>
      <c r="S77" s="64">
        <f>F77</f>
        <v>500</v>
      </c>
      <c r="T77" s="61"/>
    </row>
    <row r="78" spans="1:20">
      <c r="A78" s="9">
        <v>6</v>
      </c>
      <c r="B78" s="63" t="s">
        <v>367</v>
      </c>
      <c r="C78" s="5"/>
      <c r="D78" s="64">
        <f t="shared" si="35"/>
        <v>5000</v>
      </c>
      <c r="E78" s="64">
        <v>4750</v>
      </c>
      <c r="F78" s="64">
        <v>250</v>
      </c>
      <c r="G78" s="72"/>
      <c r="H78" s="72"/>
      <c r="I78" s="72"/>
      <c r="J78" s="72"/>
      <c r="K78" s="64"/>
      <c r="L78" s="64"/>
      <c r="M78" s="64"/>
      <c r="N78" s="94">
        <f t="shared" si="38"/>
        <v>5000</v>
      </c>
      <c r="O78" s="64">
        <f t="shared" si="39"/>
        <v>4750</v>
      </c>
      <c r="P78" s="64">
        <f t="shared" si="36"/>
        <v>250</v>
      </c>
      <c r="Q78" s="64">
        <f t="shared" si="37"/>
        <v>0</v>
      </c>
      <c r="R78" s="64">
        <v>0</v>
      </c>
      <c r="S78" s="64">
        <v>0</v>
      </c>
      <c r="T78" s="61"/>
    </row>
    <row r="79" spans="1:20" s="81" customFormat="1">
      <c r="A79" s="76" t="s">
        <v>12</v>
      </c>
      <c r="B79" s="82" t="s">
        <v>218</v>
      </c>
      <c r="C79" s="78"/>
      <c r="D79" s="79">
        <f>D80</f>
        <v>17000</v>
      </c>
      <c r="E79" s="79">
        <f t="shared" ref="E79:S79" si="40">E80</f>
        <v>15000</v>
      </c>
      <c r="F79" s="79">
        <f t="shared" si="40"/>
        <v>2000</v>
      </c>
      <c r="G79" s="79">
        <f t="shared" si="40"/>
        <v>0</v>
      </c>
      <c r="H79" s="79">
        <f t="shared" si="40"/>
        <v>0</v>
      </c>
      <c r="I79" s="79">
        <f t="shared" si="40"/>
        <v>0</v>
      </c>
      <c r="J79" s="79">
        <f t="shared" si="40"/>
        <v>0</v>
      </c>
      <c r="K79" s="79">
        <f t="shared" si="40"/>
        <v>0</v>
      </c>
      <c r="L79" s="79">
        <f t="shared" si="40"/>
        <v>0</v>
      </c>
      <c r="M79" s="79">
        <f t="shared" si="40"/>
        <v>0</v>
      </c>
      <c r="N79" s="107">
        <f t="shared" si="40"/>
        <v>17000</v>
      </c>
      <c r="O79" s="79">
        <f t="shared" si="40"/>
        <v>15000</v>
      </c>
      <c r="P79" s="79">
        <f t="shared" si="40"/>
        <v>2000</v>
      </c>
      <c r="Q79" s="79">
        <f t="shared" si="40"/>
        <v>0</v>
      </c>
      <c r="R79" s="79">
        <f t="shared" si="40"/>
        <v>0</v>
      </c>
      <c r="S79" s="79">
        <f t="shared" si="40"/>
        <v>0</v>
      </c>
      <c r="T79" s="80"/>
    </row>
    <row r="80" spans="1:20" ht="70.5">
      <c r="A80" s="9">
        <v>1</v>
      </c>
      <c r="B80" s="18" t="s">
        <v>437</v>
      </c>
      <c r="C80" s="69" t="s">
        <v>15</v>
      </c>
      <c r="D80" s="64">
        <f>E80+F80</f>
        <v>17000</v>
      </c>
      <c r="E80" s="64">
        <v>15000</v>
      </c>
      <c r="F80" s="64">
        <v>2000</v>
      </c>
      <c r="G80" s="72"/>
      <c r="H80" s="75"/>
      <c r="I80" s="75"/>
      <c r="J80" s="64"/>
      <c r="K80" s="64"/>
      <c r="L80" s="64"/>
      <c r="M80" s="64"/>
      <c r="N80" s="94">
        <f>O80+P80</f>
        <v>17000</v>
      </c>
      <c r="O80" s="64">
        <f>E80</f>
        <v>15000</v>
      </c>
      <c r="P80" s="64">
        <f>F80</f>
        <v>2000</v>
      </c>
      <c r="Q80" s="64">
        <f t="shared" si="37"/>
        <v>0</v>
      </c>
      <c r="R80" s="64">
        <v>0</v>
      </c>
      <c r="S80" s="64">
        <v>0</v>
      </c>
      <c r="T80" s="14" t="s">
        <v>368</v>
      </c>
    </row>
    <row r="81" spans="1:20" s="81" customFormat="1">
      <c r="A81" s="76" t="s">
        <v>210</v>
      </c>
      <c r="B81" s="83" t="s">
        <v>208</v>
      </c>
      <c r="C81" s="78"/>
      <c r="D81" s="79">
        <f t="shared" ref="D81:S81" si="41">SUM(D82:D141)</f>
        <v>119848.5</v>
      </c>
      <c r="E81" s="79">
        <f t="shared" si="41"/>
        <v>116060.57316249999</v>
      </c>
      <c r="F81" s="79">
        <f t="shared" si="41"/>
        <v>3787.9268375000001</v>
      </c>
      <c r="G81" s="79">
        <f t="shared" si="41"/>
        <v>0</v>
      </c>
      <c r="H81" s="79">
        <f t="shared" si="41"/>
        <v>0</v>
      </c>
      <c r="I81" s="79">
        <f t="shared" si="41"/>
        <v>0</v>
      </c>
      <c r="J81" s="79">
        <f t="shared" si="41"/>
        <v>0</v>
      </c>
      <c r="K81" s="79">
        <f t="shared" si="41"/>
        <v>0</v>
      </c>
      <c r="L81" s="79">
        <f t="shared" si="41"/>
        <v>0</v>
      </c>
      <c r="M81" s="79">
        <f t="shared" si="41"/>
        <v>0</v>
      </c>
      <c r="N81" s="107">
        <f t="shared" si="41"/>
        <v>119848.5</v>
      </c>
      <c r="O81" s="79">
        <f t="shared" si="41"/>
        <v>116060.57316249999</v>
      </c>
      <c r="P81" s="79">
        <f t="shared" si="41"/>
        <v>3787.9268375000001</v>
      </c>
      <c r="Q81" s="79">
        <f t="shared" si="41"/>
        <v>31775</v>
      </c>
      <c r="R81" s="79">
        <f t="shared" si="41"/>
        <v>30380.476699999999</v>
      </c>
      <c r="S81" s="79">
        <f t="shared" si="41"/>
        <v>1394.5232999999998</v>
      </c>
      <c r="T81" s="80"/>
    </row>
    <row r="82" spans="1:20" ht="28">
      <c r="A82" s="9">
        <v>1</v>
      </c>
      <c r="B82" s="25" t="s">
        <v>447</v>
      </c>
      <c r="C82" s="69" t="s">
        <v>15</v>
      </c>
      <c r="D82" s="64">
        <f>E82+F82</f>
        <v>1200</v>
      </c>
      <c r="E82" s="64">
        <v>1200</v>
      </c>
      <c r="F82" s="64">
        <v>0</v>
      </c>
      <c r="G82" s="72" t="s">
        <v>87</v>
      </c>
      <c r="H82" s="75" t="s">
        <v>88</v>
      </c>
      <c r="I82" s="67" t="s">
        <v>37</v>
      </c>
      <c r="J82" s="72" t="s">
        <v>94</v>
      </c>
      <c r="K82" s="64"/>
      <c r="L82" s="64"/>
      <c r="M82" s="64"/>
      <c r="N82" s="94">
        <f>O82+P82</f>
        <v>1200</v>
      </c>
      <c r="O82" s="64">
        <f>E82</f>
        <v>1200</v>
      </c>
      <c r="P82" s="64">
        <f t="shared" ref="P82" si="42">F82</f>
        <v>0</v>
      </c>
      <c r="Q82" s="64">
        <f>R82+S82</f>
        <v>1200</v>
      </c>
      <c r="R82" s="64">
        <v>1200</v>
      </c>
      <c r="S82" s="64">
        <f>P82</f>
        <v>0</v>
      </c>
      <c r="T82" s="17"/>
    </row>
    <row r="83" spans="1:20" ht="28">
      <c r="A83" s="9">
        <v>2</v>
      </c>
      <c r="B83" s="25" t="s">
        <v>369</v>
      </c>
      <c r="C83" s="5"/>
      <c r="D83" s="64">
        <f t="shared" ref="D83:D136" si="43">E83+F83</f>
        <v>4012.5</v>
      </c>
      <c r="E83" s="64">
        <v>3650</v>
      </c>
      <c r="F83" s="64">
        <v>362.5</v>
      </c>
      <c r="G83" s="72" t="s">
        <v>87</v>
      </c>
      <c r="H83" s="75" t="s">
        <v>89</v>
      </c>
      <c r="I83" s="67" t="s">
        <v>37</v>
      </c>
      <c r="J83" s="72" t="s">
        <v>95</v>
      </c>
      <c r="K83" s="64"/>
      <c r="L83" s="64"/>
      <c r="M83" s="64"/>
      <c r="N83" s="94">
        <f t="shared" ref="N83:N141" si="44">O83+P83</f>
        <v>4012.5</v>
      </c>
      <c r="O83" s="64">
        <f t="shared" ref="O83:O141" si="45">E83</f>
        <v>3650</v>
      </c>
      <c r="P83" s="64">
        <f t="shared" ref="P83:P141" si="46">F83</f>
        <v>362.5</v>
      </c>
      <c r="Q83" s="64">
        <f t="shared" ref="Q83:Q145" si="47">R83+S83</f>
        <v>0</v>
      </c>
      <c r="R83" s="64">
        <v>0</v>
      </c>
      <c r="S83" s="64">
        <v>0</v>
      </c>
      <c r="T83" s="17"/>
    </row>
    <row r="84" spans="1:20" s="97" customFormat="1" ht="28">
      <c r="A84" s="9">
        <v>3</v>
      </c>
      <c r="B84" s="48" t="s">
        <v>370</v>
      </c>
      <c r="C84" s="93" t="s">
        <v>15</v>
      </c>
      <c r="D84" s="94">
        <f t="shared" si="43"/>
        <v>1600</v>
      </c>
      <c r="E84" s="94">
        <v>1523.8096</v>
      </c>
      <c r="F84" s="94">
        <v>76.190399999999997</v>
      </c>
      <c r="G84" s="95" t="s">
        <v>87</v>
      </c>
      <c r="H84" s="95" t="s">
        <v>92</v>
      </c>
      <c r="I84" s="95" t="s">
        <v>37</v>
      </c>
      <c r="J84" s="95" t="s">
        <v>99</v>
      </c>
      <c r="K84" s="94"/>
      <c r="L84" s="94"/>
      <c r="M84" s="94"/>
      <c r="N84" s="94">
        <f t="shared" si="44"/>
        <v>1600</v>
      </c>
      <c r="O84" s="64">
        <f t="shared" si="45"/>
        <v>1523.8096</v>
      </c>
      <c r="P84" s="64">
        <f t="shared" si="46"/>
        <v>76.190399999999997</v>
      </c>
      <c r="Q84" s="94">
        <f t="shared" si="47"/>
        <v>1600</v>
      </c>
      <c r="R84" s="94">
        <f t="shared" ref="R84:R119" si="48">E84</f>
        <v>1523.8096</v>
      </c>
      <c r="S84" s="94">
        <f>F84</f>
        <v>76.190399999999997</v>
      </c>
      <c r="T84" s="96"/>
    </row>
    <row r="85" spans="1:20" ht="28">
      <c r="A85" s="9">
        <v>4</v>
      </c>
      <c r="B85" s="25" t="s">
        <v>483</v>
      </c>
      <c r="C85" s="5"/>
      <c r="D85" s="64">
        <f t="shared" si="43"/>
        <v>2212.5</v>
      </c>
      <c r="E85" s="64">
        <v>2107.1429625000001</v>
      </c>
      <c r="F85" s="64">
        <v>105.35703749999999</v>
      </c>
      <c r="G85" s="72" t="s">
        <v>87</v>
      </c>
      <c r="H85" s="72" t="s">
        <v>93</v>
      </c>
      <c r="I85" s="67" t="s">
        <v>37</v>
      </c>
      <c r="J85" s="72" t="s">
        <v>100</v>
      </c>
      <c r="K85" s="64"/>
      <c r="L85" s="64"/>
      <c r="M85" s="64"/>
      <c r="N85" s="94">
        <f t="shared" si="44"/>
        <v>2212.5</v>
      </c>
      <c r="O85" s="64">
        <f t="shared" si="45"/>
        <v>2107.1429625000001</v>
      </c>
      <c r="P85" s="64">
        <f t="shared" si="46"/>
        <v>105.35703749999999</v>
      </c>
      <c r="Q85" s="64">
        <f t="shared" si="47"/>
        <v>0</v>
      </c>
      <c r="R85" s="64">
        <v>0</v>
      </c>
      <c r="S85" s="64">
        <v>0</v>
      </c>
      <c r="T85" s="17"/>
    </row>
    <row r="86" spans="1:20" s="97" customFormat="1" ht="28">
      <c r="A86" s="9">
        <v>5</v>
      </c>
      <c r="B86" s="48" t="s">
        <v>482</v>
      </c>
      <c r="C86" s="93"/>
      <c r="D86" s="94">
        <f t="shared" si="43"/>
        <v>2800</v>
      </c>
      <c r="E86" s="94">
        <v>2666.6668</v>
      </c>
      <c r="F86" s="94">
        <v>133.33319999999998</v>
      </c>
      <c r="G86" s="95" t="s">
        <v>108</v>
      </c>
      <c r="H86" s="95" t="s">
        <v>109</v>
      </c>
      <c r="I86" s="95" t="s">
        <v>77</v>
      </c>
      <c r="J86" s="95" t="s">
        <v>110</v>
      </c>
      <c r="K86" s="94"/>
      <c r="L86" s="94"/>
      <c r="M86" s="94"/>
      <c r="N86" s="94">
        <f t="shared" si="44"/>
        <v>2800</v>
      </c>
      <c r="O86" s="64">
        <f t="shared" si="45"/>
        <v>2666.6668</v>
      </c>
      <c r="P86" s="64">
        <f t="shared" si="46"/>
        <v>133.33319999999998</v>
      </c>
      <c r="Q86" s="94">
        <f t="shared" si="47"/>
        <v>2800</v>
      </c>
      <c r="R86" s="94">
        <f t="shared" si="48"/>
        <v>2666.6668</v>
      </c>
      <c r="S86" s="94">
        <f>F86</f>
        <v>133.33319999999998</v>
      </c>
      <c r="T86" s="96"/>
    </row>
    <row r="87" spans="1:20" ht="28">
      <c r="A87" s="9">
        <v>6</v>
      </c>
      <c r="B87" s="25" t="s">
        <v>371</v>
      </c>
      <c r="C87" s="5"/>
      <c r="D87" s="64">
        <f t="shared" si="43"/>
        <v>2600</v>
      </c>
      <c r="E87" s="64">
        <v>2476.1905999999999</v>
      </c>
      <c r="F87" s="64">
        <v>123.80939999999998</v>
      </c>
      <c r="G87" s="72" t="s">
        <v>111</v>
      </c>
      <c r="H87" s="72" t="s">
        <v>109</v>
      </c>
      <c r="I87" s="72" t="s">
        <v>77</v>
      </c>
      <c r="J87" s="72" t="s">
        <v>110</v>
      </c>
      <c r="K87" s="64"/>
      <c r="L87" s="64"/>
      <c r="M87" s="64"/>
      <c r="N87" s="94">
        <f t="shared" si="44"/>
        <v>2600</v>
      </c>
      <c r="O87" s="64">
        <f t="shared" si="45"/>
        <v>2476.1905999999999</v>
      </c>
      <c r="P87" s="64">
        <f t="shared" si="46"/>
        <v>123.80939999999998</v>
      </c>
      <c r="Q87" s="64">
        <f t="shared" si="47"/>
        <v>2600</v>
      </c>
      <c r="R87" s="64">
        <f t="shared" si="48"/>
        <v>2476.1905999999999</v>
      </c>
      <c r="S87" s="64">
        <f>F87</f>
        <v>123.80939999999998</v>
      </c>
      <c r="T87" s="17"/>
    </row>
    <row r="88" spans="1:20" s="97" customFormat="1" ht="28">
      <c r="A88" s="9">
        <v>7</v>
      </c>
      <c r="B88" s="48" t="s">
        <v>481</v>
      </c>
      <c r="C88" s="93"/>
      <c r="D88" s="94">
        <f t="shared" si="43"/>
        <v>1200.0000000000002</v>
      </c>
      <c r="E88" s="94">
        <v>1142.8572000000001</v>
      </c>
      <c r="F88" s="94">
        <v>57.142799999999994</v>
      </c>
      <c r="G88" s="95" t="s">
        <v>112</v>
      </c>
      <c r="H88" s="95" t="s">
        <v>113</v>
      </c>
      <c r="I88" s="95" t="s">
        <v>77</v>
      </c>
      <c r="J88" s="95" t="s">
        <v>110</v>
      </c>
      <c r="K88" s="94"/>
      <c r="L88" s="94"/>
      <c r="M88" s="94"/>
      <c r="N88" s="94">
        <f t="shared" si="44"/>
        <v>1200.0000000000002</v>
      </c>
      <c r="O88" s="64">
        <f t="shared" si="45"/>
        <v>1142.8572000000001</v>
      </c>
      <c r="P88" s="64">
        <f t="shared" si="46"/>
        <v>57.142799999999994</v>
      </c>
      <c r="Q88" s="94">
        <f t="shared" si="47"/>
        <v>1200.0000000000002</v>
      </c>
      <c r="R88" s="94">
        <f t="shared" si="48"/>
        <v>1142.8572000000001</v>
      </c>
      <c r="S88" s="94">
        <f>F88</f>
        <v>57.142799999999994</v>
      </c>
      <c r="T88" s="96"/>
    </row>
    <row r="89" spans="1:20" ht="28">
      <c r="A89" s="9">
        <v>8</v>
      </c>
      <c r="B89" s="66" t="s">
        <v>480</v>
      </c>
      <c r="C89" s="69"/>
      <c r="D89" s="64">
        <f t="shared" si="43"/>
        <v>940</v>
      </c>
      <c r="E89" s="67">
        <v>800</v>
      </c>
      <c r="F89" s="67">
        <v>140</v>
      </c>
      <c r="G89" s="72" t="s">
        <v>114</v>
      </c>
      <c r="H89" s="72" t="s">
        <v>116</v>
      </c>
      <c r="I89" s="72" t="s">
        <v>77</v>
      </c>
      <c r="J89" s="72" t="s">
        <v>110</v>
      </c>
      <c r="K89" s="64"/>
      <c r="L89" s="64"/>
      <c r="M89" s="64"/>
      <c r="N89" s="94">
        <f t="shared" si="44"/>
        <v>940</v>
      </c>
      <c r="O89" s="64">
        <f t="shared" si="45"/>
        <v>800</v>
      </c>
      <c r="P89" s="64">
        <f t="shared" si="46"/>
        <v>140</v>
      </c>
      <c r="Q89" s="64">
        <f t="shared" si="47"/>
        <v>0</v>
      </c>
      <c r="R89" s="64">
        <v>0</v>
      </c>
      <c r="S89" s="64">
        <v>0</v>
      </c>
      <c r="T89" s="17"/>
    </row>
    <row r="90" spans="1:20" ht="30.75" customHeight="1">
      <c r="A90" s="9">
        <v>9</v>
      </c>
      <c r="B90" s="66" t="s">
        <v>373</v>
      </c>
      <c r="C90" s="5"/>
      <c r="D90" s="64">
        <f t="shared" si="43"/>
        <v>840</v>
      </c>
      <c r="E90" s="67">
        <v>800</v>
      </c>
      <c r="F90" s="67">
        <v>40</v>
      </c>
      <c r="G90" s="72" t="s">
        <v>117</v>
      </c>
      <c r="H90" s="72" t="s">
        <v>118</v>
      </c>
      <c r="I90" s="72" t="s">
        <v>77</v>
      </c>
      <c r="J90" s="72" t="s">
        <v>110</v>
      </c>
      <c r="K90" s="64"/>
      <c r="L90" s="64"/>
      <c r="M90" s="64"/>
      <c r="N90" s="94">
        <f t="shared" si="44"/>
        <v>840</v>
      </c>
      <c r="O90" s="64">
        <f t="shared" si="45"/>
        <v>800</v>
      </c>
      <c r="P90" s="64">
        <f t="shared" si="46"/>
        <v>40</v>
      </c>
      <c r="Q90" s="64">
        <f t="shared" si="47"/>
        <v>0</v>
      </c>
      <c r="R90" s="64">
        <v>0</v>
      </c>
      <c r="S90" s="64">
        <v>0</v>
      </c>
      <c r="T90" s="17"/>
    </row>
    <row r="91" spans="1:20" ht="27" customHeight="1">
      <c r="A91" s="9">
        <v>10</v>
      </c>
      <c r="B91" s="66" t="s">
        <v>374</v>
      </c>
      <c r="C91" s="69" t="s">
        <v>15</v>
      </c>
      <c r="D91" s="64">
        <f t="shared" si="43"/>
        <v>840</v>
      </c>
      <c r="E91" s="67">
        <v>800</v>
      </c>
      <c r="F91" s="67">
        <v>40</v>
      </c>
      <c r="G91" s="72" t="s">
        <v>76</v>
      </c>
      <c r="H91" s="72" t="s">
        <v>119</v>
      </c>
      <c r="I91" s="72" t="s">
        <v>77</v>
      </c>
      <c r="J91" s="72" t="s">
        <v>110</v>
      </c>
      <c r="K91" s="64"/>
      <c r="L91" s="64"/>
      <c r="M91" s="64"/>
      <c r="N91" s="94">
        <f t="shared" si="44"/>
        <v>840</v>
      </c>
      <c r="O91" s="64">
        <f t="shared" si="45"/>
        <v>800</v>
      </c>
      <c r="P91" s="64">
        <f t="shared" si="46"/>
        <v>40</v>
      </c>
      <c r="Q91" s="64">
        <f t="shared" si="47"/>
        <v>0</v>
      </c>
      <c r="R91" s="64">
        <v>0</v>
      </c>
      <c r="S91" s="64">
        <v>0</v>
      </c>
      <c r="T91" s="17"/>
    </row>
    <row r="92" spans="1:20" ht="29.25" customHeight="1">
      <c r="A92" s="9">
        <v>11</v>
      </c>
      <c r="B92" s="66" t="s">
        <v>375</v>
      </c>
      <c r="C92" s="5"/>
      <c r="D92" s="64">
        <f t="shared" si="43"/>
        <v>2100</v>
      </c>
      <c r="E92" s="67">
        <v>2000</v>
      </c>
      <c r="F92" s="67">
        <v>100</v>
      </c>
      <c r="G92" s="72" t="s">
        <v>170</v>
      </c>
      <c r="H92" s="72" t="s">
        <v>171</v>
      </c>
      <c r="I92" s="72" t="s">
        <v>172</v>
      </c>
      <c r="J92" s="72" t="s">
        <v>169</v>
      </c>
      <c r="K92" s="64"/>
      <c r="L92" s="64"/>
      <c r="M92" s="64"/>
      <c r="N92" s="94">
        <f t="shared" si="44"/>
        <v>2100</v>
      </c>
      <c r="O92" s="64">
        <f t="shared" si="45"/>
        <v>2000</v>
      </c>
      <c r="P92" s="64">
        <f t="shared" si="46"/>
        <v>100</v>
      </c>
      <c r="Q92" s="64">
        <f t="shared" si="47"/>
        <v>0</v>
      </c>
      <c r="R92" s="64">
        <v>0</v>
      </c>
      <c r="S92" s="64">
        <v>0</v>
      </c>
      <c r="T92" s="17"/>
    </row>
    <row r="93" spans="1:20" ht="30.75" customHeight="1">
      <c r="A93" s="9">
        <v>12</v>
      </c>
      <c r="B93" s="66" t="s">
        <v>376</v>
      </c>
      <c r="C93" s="69" t="s">
        <v>15</v>
      </c>
      <c r="D93" s="64">
        <f t="shared" si="43"/>
        <v>1050</v>
      </c>
      <c r="E93" s="67">
        <v>1000</v>
      </c>
      <c r="F93" s="67">
        <v>50</v>
      </c>
      <c r="G93" s="72" t="s">
        <v>187</v>
      </c>
      <c r="H93" s="72" t="s">
        <v>174</v>
      </c>
      <c r="I93" s="72" t="s">
        <v>172</v>
      </c>
      <c r="J93" s="72" t="s">
        <v>169</v>
      </c>
      <c r="K93" s="64"/>
      <c r="L93" s="64"/>
      <c r="M93" s="64"/>
      <c r="N93" s="94">
        <f t="shared" si="44"/>
        <v>1050</v>
      </c>
      <c r="O93" s="64">
        <f t="shared" si="45"/>
        <v>1000</v>
      </c>
      <c r="P93" s="64">
        <f t="shared" si="46"/>
        <v>50</v>
      </c>
      <c r="Q93" s="64">
        <f t="shared" si="47"/>
        <v>0</v>
      </c>
      <c r="R93" s="64">
        <v>0</v>
      </c>
      <c r="S93" s="64">
        <v>0</v>
      </c>
      <c r="T93" s="17"/>
    </row>
    <row r="94" spans="1:20" ht="28.5" customHeight="1">
      <c r="A94" s="9">
        <v>13</v>
      </c>
      <c r="B94" s="66" t="s">
        <v>377</v>
      </c>
      <c r="C94" s="5"/>
      <c r="D94" s="64">
        <f t="shared" si="43"/>
        <v>840</v>
      </c>
      <c r="E94" s="67">
        <v>800</v>
      </c>
      <c r="F94" s="67">
        <v>40</v>
      </c>
      <c r="G94" s="72" t="s">
        <v>173</v>
      </c>
      <c r="H94" s="72" t="s">
        <v>174</v>
      </c>
      <c r="I94" s="72" t="s">
        <v>172</v>
      </c>
      <c r="J94" s="72" t="s">
        <v>169</v>
      </c>
      <c r="K94" s="64"/>
      <c r="L94" s="64"/>
      <c r="M94" s="64"/>
      <c r="N94" s="94">
        <f t="shared" si="44"/>
        <v>840</v>
      </c>
      <c r="O94" s="64">
        <f t="shared" si="45"/>
        <v>800</v>
      </c>
      <c r="P94" s="64">
        <f t="shared" si="46"/>
        <v>40</v>
      </c>
      <c r="Q94" s="64">
        <f t="shared" si="47"/>
        <v>0</v>
      </c>
      <c r="R94" s="64">
        <v>0</v>
      </c>
      <c r="S94" s="64">
        <v>0</v>
      </c>
      <c r="T94" s="17"/>
    </row>
    <row r="95" spans="1:20" ht="25.5" customHeight="1">
      <c r="A95" s="9">
        <v>14</v>
      </c>
      <c r="B95" s="66" t="s">
        <v>378</v>
      </c>
      <c r="C95" s="69" t="s">
        <v>15</v>
      </c>
      <c r="D95" s="64">
        <f t="shared" si="43"/>
        <v>1050</v>
      </c>
      <c r="E95" s="67">
        <v>1000</v>
      </c>
      <c r="F95" s="67">
        <v>50</v>
      </c>
      <c r="G95" s="72" t="s">
        <v>175</v>
      </c>
      <c r="H95" s="72" t="s">
        <v>176</v>
      </c>
      <c r="I95" s="72" t="s">
        <v>177</v>
      </c>
      <c r="J95" s="72" t="s">
        <v>169</v>
      </c>
      <c r="K95" s="64"/>
      <c r="L95" s="64"/>
      <c r="M95" s="64"/>
      <c r="N95" s="94">
        <f t="shared" si="44"/>
        <v>1050</v>
      </c>
      <c r="O95" s="64">
        <f t="shared" si="45"/>
        <v>1000</v>
      </c>
      <c r="P95" s="64">
        <f t="shared" si="46"/>
        <v>50</v>
      </c>
      <c r="Q95" s="64">
        <f t="shared" si="47"/>
        <v>0</v>
      </c>
      <c r="R95" s="64">
        <v>0</v>
      </c>
      <c r="S95" s="64">
        <v>0</v>
      </c>
      <c r="T95" s="17"/>
    </row>
    <row r="96" spans="1:20">
      <c r="A96" s="9">
        <v>15</v>
      </c>
      <c r="B96" s="66" t="s">
        <v>379</v>
      </c>
      <c r="C96" s="69" t="s">
        <v>15</v>
      </c>
      <c r="D96" s="64">
        <f t="shared" si="43"/>
        <v>1266</v>
      </c>
      <c r="E96" s="67">
        <v>1200</v>
      </c>
      <c r="F96" s="67">
        <v>66</v>
      </c>
      <c r="G96" s="72"/>
      <c r="H96" s="72"/>
      <c r="I96" s="72"/>
      <c r="J96" s="72"/>
      <c r="K96" s="64"/>
      <c r="L96" s="64"/>
      <c r="M96" s="64"/>
      <c r="N96" s="94">
        <f t="shared" si="44"/>
        <v>1266</v>
      </c>
      <c r="O96" s="64">
        <f t="shared" si="45"/>
        <v>1200</v>
      </c>
      <c r="P96" s="64">
        <f t="shared" si="46"/>
        <v>66</v>
      </c>
      <c r="Q96" s="64">
        <f t="shared" si="47"/>
        <v>0</v>
      </c>
      <c r="R96" s="64">
        <v>0</v>
      </c>
      <c r="S96" s="64">
        <v>0</v>
      </c>
      <c r="T96" s="17"/>
    </row>
    <row r="97" spans="1:20" ht="28">
      <c r="A97" s="9">
        <v>16</v>
      </c>
      <c r="B97" s="66" t="s">
        <v>380</v>
      </c>
      <c r="C97" s="5"/>
      <c r="D97" s="64">
        <f t="shared" si="43"/>
        <v>1205</v>
      </c>
      <c r="E97" s="67">
        <v>1150</v>
      </c>
      <c r="F97" s="67">
        <v>55</v>
      </c>
      <c r="G97" s="72"/>
      <c r="H97" s="72"/>
      <c r="I97" s="72"/>
      <c r="J97" s="72"/>
      <c r="K97" s="64"/>
      <c r="L97" s="64"/>
      <c r="M97" s="64"/>
      <c r="N97" s="94">
        <f t="shared" si="44"/>
        <v>1205</v>
      </c>
      <c r="O97" s="64">
        <f t="shared" si="45"/>
        <v>1150</v>
      </c>
      <c r="P97" s="64">
        <f t="shared" si="46"/>
        <v>55</v>
      </c>
      <c r="Q97" s="64">
        <f t="shared" si="47"/>
        <v>0</v>
      </c>
      <c r="R97" s="64">
        <v>0</v>
      </c>
      <c r="S97" s="64">
        <v>0</v>
      </c>
      <c r="T97" s="17"/>
    </row>
    <row r="98" spans="1:20" ht="32.25" customHeight="1">
      <c r="A98" s="9">
        <v>17</v>
      </c>
      <c r="B98" s="2" t="s">
        <v>477</v>
      </c>
      <c r="C98" s="92" t="s">
        <v>15</v>
      </c>
      <c r="D98" s="72">
        <f t="shared" si="43"/>
        <v>525</v>
      </c>
      <c r="E98" s="72">
        <v>500</v>
      </c>
      <c r="F98" s="72">
        <v>25</v>
      </c>
      <c r="G98" s="67"/>
      <c r="H98" s="67"/>
      <c r="I98" s="72"/>
      <c r="J98" s="72"/>
      <c r="K98" s="72"/>
      <c r="L98" s="72"/>
      <c r="M98" s="72"/>
      <c r="N98" s="95">
        <f t="shared" si="44"/>
        <v>525</v>
      </c>
      <c r="O98" s="72">
        <f t="shared" si="45"/>
        <v>500</v>
      </c>
      <c r="P98" s="72">
        <f t="shared" si="46"/>
        <v>25</v>
      </c>
      <c r="Q98" s="72">
        <f t="shared" si="47"/>
        <v>525</v>
      </c>
      <c r="R98" s="72">
        <f t="shared" si="48"/>
        <v>500</v>
      </c>
      <c r="S98" s="72">
        <f>P98</f>
        <v>25</v>
      </c>
      <c r="T98" s="92"/>
    </row>
    <row r="99" spans="1:20" ht="28">
      <c r="A99" s="9">
        <v>18</v>
      </c>
      <c r="B99" s="66" t="s">
        <v>381</v>
      </c>
      <c r="C99" s="5"/>
      <c r="D99" s="64">
        <f t="shared" si="43"/>
        <v>1275.5</v>
      </c>
      <c r="E99" s="67">
        <v>1200</v>
      </c>
      <c r="F99" s="64">
        <v>75.5</v>
      </c>
      <c r="G99" s="72"/>
      <c r="H99" s="72"/>
      <c r="I99" s="72"/>
      <c r="J99" s="72"/>
      <c r="K99" s="64"/>
      <c r="L99" s="64"/>
      <c r="M99" s="64"/>
      <c r="N99" s="94">
        <f t="shared" si="44"/>
        <v>1275.5</v>
      </c>
      <c r="O99" s="64">
        <f t="shared" si="45"/>
        <v>1200</v>
      </c>
      <c r="P99" s="64">
        <f t="shared" si="46"/>
        <v>75.5</v>
      </c>
      <c r="Q99" s="64">
        <f t="shared" si="47"/>
        <v>0</v>
      </c>
      <c r="R99" s="64">
        <v>0</v>
      </c>
      <c r="S99" s="64">
        <v>0</v>
      </c>
      <c r="T99" s="17"/>
    </row>
    <row r="100" spans="1:20" ht="32.25" customHeight="1">
      <c r="A100" s="9">
        <v>19</v>
      </c>
      <c r="B100" s="2" t="s">
        <v>382</v>
      </c>
      <c r="C100" s="92" t="s">
        <v>15</v>
      </c>
      <c r="D100" s="72">
        <f t="shared" si="43"/>
        <v>4200</v>
      </c>
      <c r="E100" s="72">
        <v>3990</v>
      </c>
      <c r="F100" s="72">
        <v>210</v>
      </c>
      <c r="G100" s="67"/>
      <c r="H100" s="67"/>
      <c r="I100" s="72"/>
      <c r="J100" s="72"/>
      <c r="K100" s="72"/>
      <c r="L100" s="72"/>
      <c r="M100" s="72"/>
      <c r="N100" s="95">
        <f t="shared" si="44"/>
        <v>4200</v>
      </c>
      <c r="O100" s="72">
        <f t="shared" si="45"/>
        <v>3990</v>
      </c>
      <c r="P100" s="72">
        <f t="shared" si="46"/>
        <v>210</v>
      </c>
      <c r="Q100" s="72">
        <f t="shared" si="47"/>
        <v>4200</v>
      </c>
      <c r="R100" s="72">
        <f t="shared" si="48"/>
        <v>3990</v>
      </c>
      <c r="S100" s="72">
        <f>F100</f>
        <v>210</v>
      </c>
      <c r="T100" s="92"/>
    </row>
    <row r="101" spans="1:20" ht="28">
      <c r="A101" s="9">
        <v>20</v>
      </c>
      <c r="B101" s="25" t="s">
        <v>385</v>
      </c>
      <c r="C101" s="69" t="s">
        <v>15</v>
      </c>
      <c r="D101" s="64">
        <f t="shared" si="43"/>
        <v>11000</v>
      </c>
      <c r="E101" s="64">
        <v>11000</v>
      </c>
      <c r="F101" s="64">
        <v>0</v>
      </c>
      <c r="G101" s="72"/>
      <c r="H101" s="72"/>
      <c r="I101" s="72"/>
      <c r="J101" s="72"/>
      <c r="K101" s="64"/>
      <c r="L101" s="64"/>
      <c r="M101" s="64"/>
      <c r="N101" s="94">
        <f t="shared" si="44"/>
        <v>11000</v>
      </c>
      <c r="O101" s="64">
        <f t="shared" si="45"/>
        <v>11000</v>
      </c>
      <c r="P101" s="64">
        <f t="shared" si="46"/>
        <v>0</v>
      </c>
      <c r="Q101" s="64">
        <f t="shared" si="47"/>
        <v>0</v>
      </c>
      <c r="R101" s="64">
        <v>0</v>
      </c>
      <c r="S101" s="64">
        <v>0</v>
      </c>
      <c r="T101" s="17"/>
    </row>
    <row r="102" spans="1:20">
      <c r="A102" s="9">
        <v>21</v>
      </c>
      <c r="B102" s="25" t="s">
        <v>438</v>
      </c>
      <c r="C102" s="5"/>
      <c r="D102" s="64">
        <f t="shared" si="43"/>
        <v>5000</v>
      </c>
      <c r="E102" s="64">
        <v>5000</v>
      </c>
      <c r="F102" s="64">
        <v>0</v>
      </c>
      <c r="G102" s="72"/>
      <c r="H102" s="72"/>
      <c r="I102" s="72"/>
      <c r="J102" s="72"/>
      <c r="K102" s="64"/>
      <c r="L102" s="64"/>
      <c r="M102" s="64"/>
      <c r="N102" s="94">
        <f t="shared" si="44"/>
        <v>5000</v>
      </c>
      <c r="O102" s="64">
        <f t="shared" si="45"/>
        <v>5000</v>
      </c>
      <c r="P102" s="64">
        <f t="shared" si="46"/>
        <v>0</v>
      </c>
      <c r="Q102" s="64">
        <f t="shared" si="47"/>
        <v>5000</v>
      </c>
      <c r="R102" s="64">
        <v>5000</v>
      </c>
      <c r="S102" s="64">
        <v>0</v>
      </c>
      <c r="T102" s="17"/>
    </row>
    <row r="103" spans="1:20">
      <c r="A103" s="9">
        <v>22</v>
      </c>
      <c r="B103" s="63" t="s">
        <v>386</v>
      </c>
      <c r="C103" s="69" t="s">
        <v>15</v>
      </c>
      <c r="D103" s="64">
        <f t="shared" si="43"/>
        <v>4500</v>
      </c>
      <c r="E103" s="64">
        <v>4285.7145</v>
      </c>
      <c r="F103" s="64">
        <v>214.28549999999998</v>
      </c>
      <c r="G103" s="72"/>
      <c r="H103" s="72"/>
      <c r="I103" s="72"/>
      <c r="J103" s="72"/>
      <c r="K103" s="64"/>
      <c r="L103" s="64"/>
      <c r="M103" s="64"/>
      <c r="N103" s="94">
        <f t="shared" si="44"/>
        <v>4500</v>
      </c>
      <c r="O103" s="64">
        <f t="shared" si="45"/>
        <v>4285.7145</v>
      </c>
      <c r="P103" s="64">
        <f t="shared" si="46"/>
        <v>214.28549999999998</v>
      </c>
      <c r="Q103" s="64">
        <f t="shared" si="47"/>
        <v>0</v>
      </c>
      <c r="R103" s="64">
        <v>0</v>
      </c>
      <c r="S103" s="64">
        <v>0</v>
      </c>
      <c r="T103" s="17"/>
    </row>
    <row r="104" spans="1:20" ht="28">
      <c r="A104" s="9">
        <v>23</v>
      </c>
      <c r="B104" s="63" t="s">
        <v>387</v>
      </c>
      <c r="C104" s="5"/>
      <c r="D104" s="64">
        <f t="shared" si="43"/>
        <v>4500</v>
      </c>
      <c r="E104" s="64">
        <v>4285.7145</v>
      </c>
      <c r="F104" s="64">
        <v>214.28549999999998</v>
      </c>
      <c r="G104" s="72"/>
      <c r="H104" s="72"/>
      <c r="I104" s="72"/>
      <c r="J104" s="72"/>
      <c r="K104" s="64"/>
      <c r="L104" s="64"/>
      <c r="M104" s="64"/>
      <c r="N104" s="94">
        <f t="shared" si="44"/>
        <v>4500</v>
      </c>
      <c r="O104" s="64">
        <f t="shared" si="45"/>
        <v>4285.7145</v>
      </c>
      <c r="P104" s="64">
        <f t="shared" si="46"/>
        <v>214.28549999999998</v>
      </c>
      <c r="Q104" s="64">
        <f t="shared" si="47"/>
        <v>0</v>
      </c>
      <c r="R104" s="64">
        <v>0</v>
      </c>
      <c r="S104" s="64">
        <v>0</v>
      </c>
      <c r="T104" s="17"/>
    </row>
    <row r="105" spans="1:20">
      <c r="A105" s="9">
        <v>24</v>
      </c>
      <c r="B105" s="63" t="s">
        <v>388</v>
      </c>
      <c r="C105" s="69" t="s">
        <v>15</v>
      </c>
      <c r="D105" s="64">
        <f t="shared" si="43"/>
        <v>2500</v>
      </c>
      <c r="E105" s="64">
        <v>2380.9524999999999</v>
      </c>
      <c r="F105" s="64">
        <v>119.04749999999999</v>
      </c>
      <c r="G105" s="72"/>
      <c r="H105" s="72"/>
      <c r="I105" s="72"/>
      <c r="J105" s="72"/>
      <c r="K105" s="64"/>
      <c r="L105" s="64"/>
      <c r="M105" s="64"/>
      <c r="N105" s="94">
        <f t="shared" si="44"/>
        <v>2500</v>
      </c>
      <c r="O105" s="64">
        <f t="shared" si="45"/>
        <v>2380.9524999999999</v>
      </c>
      <c r="P105" s="64">
        <f t="shared" si="46"/>
        <v>119.04749999999999</v>
      </c>
      <c r="Q105" s="64">
        <f t="shared" si="47"/>
        <v>0</v>
      </c>
      <c r="R105" s="64">
        <v>0</v>
      </c>
      <c r="S105" s="64">
        <v>0</v>
      </c>
      <c r="T105" s="17"/>
    </row>
    <row r="106" spans="1:20" ht="28">
      <c r="A106" s="9">
        <v>25</v>
      </c>
      <c r="B106" s="63" t="s">
        <v>476</v>
      </c>
      <c r="C106" s="5"/>
      <c r="D106" s="64">
        <f t="shared" si="43"/>
        <v>2700</v>
      </c>
      <c r="E106" s="64">
        <v>2571.4286999999999</v>
      </c>
      <c r="F106" s="64">
        <v>128.57129999999998</v>
      </c>
      <c r="G106" s="72"/>
      <c r="H106" s="72"/>
      <c r="I106" s="72"/>
      <c r="J106" s="72"/>
      <c r="K106" s="64"/>
      <c r="L106" s="64"/>
      <c r="M106" s="64"/>
      <c r="N106" s="94">
        <f t="shared" si="44"/>
        <v>2700</v>
      </c>
      <c r="O106" s="64">
        <f t="shared" si="45"/>
        <v>2571.4286999999999</v>
      </c>
      <c r="P106" s="64">
        <f t="shared" si="46"/>
        <v>128.57129999999998</v>
      </c>
      <c r="Q106" s="64">
        <f t="shared" si="47"/>
        <v>0</v>
      </c>
      <c r="R106" s="64">
        <v>0</v>
      </c>
      <c r="S106" s="64">
        <v>0</v>
      </c>
      <c r="T106" s="17"/>
    </row>
    <row r="107" spans="1:20" ht="28">
      <c r="A107" s="9">
        <v>26</v>
      </c>
      <c r="B107" s="63" t="s">
        <v>475</v>
      </c>
      <c r="C107" s="69" t="s">
        <v>15</v>
      </c>
      <c r="D107" s="64">
        <f t="shared" si="43"/>
        <v>2000.0000000000002</v>
      </c>
      <c r="E107" s="64">
        <v>1904.7620000000002</v>
      </c>
      <c r="F107" s="64">
        <v>95.237999999999985</v>
      </c>
      <c r="G107" s="72"/>
      <c r="H107" s="72"/>
      <c r="I107" s="72"/>
      <c r="J107" s="72"/>
      <c r="K107" s="64"/>
      <c r="L107" s="64"/>
      <c r="M107" s="64"/>
      <c r="N107" s="94">
        <f t="shared" si="44"/>
        <v>2000.0000000000002</v>
      </c>
      <c r="O107" s="64">
        <f t="shared" si="45"/>
        <v>1904.7620000000002</v>
      </c>
      <c r="P107" s="64">
        <f t="shared" si="46"/>
        <v>95.237999999999985</v>
      </c>
      <c r="Q107" s="64">
        <f t="shared" si="47"/>
        <v>0</v>
      </c>
      <c r="R107" s="64">
        <v>0</v>
      </c>
      <c r="S107" s="64">
        <v>0</v>
      </c>
      <c r="T107" s="17"/>
    </row>
    <row r="108" spans="1:20" ht="28">
      <c r="A108" s="9">
        <v>27</v>
      </c>
      <c r="B108" s="63" t="s">
        <v>389</v>
      </c>
      <c r="C108" s="5"/>
      <c r="D108" s="64">
        <f t="shared" si="43"/>
        <v>2500</v>
      </c>
      <c r="E108" s="64">
        <v>2380.9524999999999</v>
      </c>
      <c r="F108" s="64">
        <v>119.04749999999999</v>
      </c>
      <c r="G108" s="72"/>
      <c r="H108" s="72"/>
      <c r="I108" s="72"/>
      <c r="J108" s="72"/>
      <c r="K108" s="64"/>
      <c r="L108" s="64"/>
      <c r="M108" s="64"/>
      <c r="N108" s="94">
        <f t="shared" si="44"/>
        <v>2500</v>
      </c>
      <c r="O108" s="64">
        <f t="shared" si="45"/>
        <v>2380.9524999999999</v>
      </c>
      <c r="P108" s="64">
        <f t="shared" si="46"/>
        <v>119.04749999999999</v>
      </c>
      <c r="Q108" s="64">
        <f t="shared" si="47"/>
        <v>2500</v>
      </c>
      <c r="R108" s="64">
        <f t="shared" si="48"/>
        <v>2380.9524999999999</v>
      </c>
      <c r="S108" s="64">
        <f>P108</f>
        <v>119.04749999999999</v>
      </c>
      <c r="T108" s="17"/>
    </row>
    <row r="109" spans="1:20" ht="28">
      <c r="A109" s="9">
        <v>28</v>
      </c>
      <c r="B109" s="63" t="s">
        <v>474</v>
      </c>
      <c r="C109" s="69"/>
      <c r="D109" s="64">
        <f t="shared" si="43"/>
        <v>2000.0000000000002</v>
      </c>
      <c r="E109" s="64">
        <v>1904.7620000000002</v>
      </c>
      <c r="F109" s="64">
        <v>95.237999999999985</v>
      </c>
      <c r="G109" s="72"/>
      <c r="H109" s="72"/>
      <c r="I109" s="72"/>
      <c r="J109" s="72"/>
      <c r="K109" s="64"/>
      <c r="L109" s="64"/>
      <c r="M109" s="64"/>
      <c r="N109" s="94">
        <f t="shared" si="44"/>
        <v>2000.0000000000002</v>
      </c>
      <c r="O109" s="64">
        <f t="shared" si="45"/>
        <v>1904.7620000000002</v>
      </c>
      <c r="P109" s="64">
        <f t="shared" si="46"/>
        <v>95.237999999999985</v>
      </c>
      <c r="Q109" s="64">
        <f t="shared" si="47"/>
        <v>0</v>
      </c>
      <c r="R109" s="64">
        <v>0</v>
      </c>
      <c r="S109" s="64">
        <v>0</v>
      </c>
      <c r="T109" s="17"/>
    </row>
    <row r="110" spans="1:20" ht="28">
      <c r="A110" s="9">
        <v>29</v>
      </c>
      <c r="B110" s="63" t="s">
        <v>473</v>
      </c>
      <c r="C110" s="5"/>
      <c r="D110" s="64">
        <f t="shared" si="43"/>
        <v>2400.0000000000005</v>
      </c>
      <c r="E110" s="64">
        <v>2285.7144000000003</v>
      </c>
      <c r="F110" s="64">
        <v>114.28559999999999</v>
      </c>
      <c r="G110" s="72" t="s">
        <v>148</v>
      </c>
      <c r="H110" s="72" t="s">
        <v>149</v>
      </c>
      <c r="I110" s="72" t="s">
        <v>37</v>
      </c>
      <c r="J110" s="72" t="s">
        <v>70</v>
      </c>
      <c r="K110" s="64"/>
      <c r="L110" s="64"/>
      <c r="M110" s="64"/>
      <c r="N110" s="94">
        <f t="shared" si="44"/>
        <v>2400.0000000000005</v>
      </c>
      <c r="O110" s="64">
        <f t="shared" si="45"/>
        <v>2285.7144000000003</v>
      </c>
      <c r="P110" s="64">
        <f t="shared" si="46"/>
        <v>114.28559999999999</v>
      </c>
      <c r="Q110" s="64">
        <f t="shared" si="47"/>
        <v>0</v>
      </c>
      <c r="R110" s="64">
        <v>0</v>
      </c>
      <c r="S110" s="64">
        <v>0</v>
      </c>
      <c r="T110" s="17"/>
    </row>
    <row r="111" spans="1:20" ht="28">
      <c r="A111" s="9">
        <v>30</v>
      </c>
      <c r="B111" s="63" t="s">
        <v>472</v>
      </c>
      <c r="C111" s="5"/>
      <c r="D111" s="64">
        <f t="shared" si="43"/>
        <v>2900</v>
      </c>
      <c r="E111" s="64">
        <v>2761.9049</v>
      </c>
      <c r="F111" s="64">
        <v>138.09509999999997</v>
      </c>
      <c r="G111" s="72" t="s">
        <v>87</v>
      </c>
      <c r="H111" s="72" t="s">
        <v>151</v>
      </c>
      <c r="I111" s="72" t="s">
        <v>37</v>
      </c>
      <c r="J111" s="72" t="s">
        <v>154</v>
      </c>
      <c r="K111" s="64"/>
      <c r="L111" s="64"/>
      <c r="M111" s="64"/>
      <c r="N111" s="94">
        <f t="shared" si="44"/>
        <v>2900</v>
      </c>
      <c r="O111" s="64">
        <f t="shared" si="45"/>
        <v>2761.9049</v>
      </c>
      <c r="P111" s="64">
        <f t="shared" si="46"/>
        <v>138.09509999999997</v>
      </c>
      <c r="Q111" s="64">
        <f t="shared" si="47"/>
        <v>0</v>
      </c>
      <c r="R111" s="64">
        <v>0</v>
      </c>
      <c r="S111" s="64">
        <v>0</v>
      </c>
      <c r="T111" s="17"/>
    </row>
    <row r="112" spans="1:20" ht="28">
      <c r="A112" s="9">
        <v>31</v>
      </c>
      <c r="B112" s="62" t="s">
        <v>391</v>
      </c>
      <c r="C112" s="69" t="s">
        <v>15</v>
      </c>
      <c r="D112" s="64">
        <f t="shared" si="43"/>
        <v>1000</v>
      </c>
      <c r="E112" s="64">
        <v>1000</v>
      </c>
      <c r="F112" s="64">
        <v>0</v>
      </c>
      <c r="G112" s="72" t="s">
        <v>87</v>
      </c>
      <c r="H112" s="72" t="s">
        <v>152</v>
      </c>
      <c r="I112" s="72" t="s">
        <v>37</v>
      </c>
      <c r="J112" s="72" t="s">
        <v>155</v>
      </c>
      <c r="K112" s="64"/>
      <c r="L112" s="64"/>
      <c r="M112" s="64"/>
      <c r="N112" s="94">
        <f t="shared" si="44"/>
        <v>1000</v>
      </c>
      <c r="O112" s="64">
        <f t="shared" si="45"/>
        <v>1000</v>
      </c>
      <c r="P112" s="64">
        <f t="shared" si="46"/>
        <v>0</v>
      </c>
      <c r="Q112" s="64">
        <f t="shared" si="47"/>
        <v>1000</v>
      </c>
      <c r="R112" s="64">
        <v>1000</v>
      </c>
      <c r="S112" s="64">
        <v>0</v>
      </c>
      <c r="T112" s="17"/>
    </row>
    <row r="113" spans="1:20" ht="28">
      <c r="A113" s="9">
        <v>32</v>
      </c>
      <c r="B113" s="66" t="s">
        <v>392</v>
      </c>
      <c r="C113" s="69" t="s">
        <v>15</v>
      </c>
      <c r="D113" s="64">
        <f t="shared" si="43"/>
        <v>1050</v>
      </c>
      <c r="E113" s="64">
        <v>1000</v>
      </c>
      <c r="F113" s="64">
        <v>50</v>
      </c>
      <c r="G113" s="72" t="s">
        <v>159</v>
      </c>
      <c r="H113" s="72" t="s">
        <v>158</v>
      </c>
      <c r="I113" s="72" t="s">
        <v>77</v>
      </c>
      <c r="J113" s="72" t="s">
        <v>110</v>
      </c>
      <c r="K113" s="64"/>
      <c r="L113" s="64"/>
      <c r="M113" s="64"/>
      <c r="N113" s="94">
        <f t="shared" si="44"/>
        <v>1050</v>
      </c>
      <c r="O113" s="64">
        <f t="shared" si="45"/>
        <v>1000</v>
      </c>
      <c r="P113" s="64">
        <f t="shared" si="46"/>
        <v>50</v>
      </c>
      <c r="Q113" s="64">
        <f t="shared" si="47"/>
        <v>0</v>
      </c>
      <c r="R113" s="64">
        <v>0</v>
      </c>
      <c r="S113" s="64">
        <v>0</v>
      </c>
      <c r="T113" s="17"/>
    </row>
    <row r="114" spans="1:20" ht="36.75" customHeight="1">
      <c r="A114" s="9">
        <v>33</v>
      </c>
      <c r="B114" s="66" t="s">
        <v>393</v>
      </c>
      <c r="C114" s="5"/>
      <c r="D114" s="64">
        <f t="shared" si="43"/>
        <v>1050</v>
      </c>
      <c r="E114" s="64">
        <v>1000</v>
      </c>
      <c r="F114" s="64">
        <v>50</v>
      </c>
      <c r="G114" s="72" t="s">
        <v>160</v>
      </c>
      <c r="H114" s="72" t="s">
        <v>161</v>
      </c>
      <c r="I114" s="72" t="s">
        <v>77</v>
      </c>
      <c r="J114" s="72" t="s">
        <v>110</v>
      </c>
      <c r="K114" s="64"/>
      <c r="L114" s="64"/>
      <c r="M114" s="64"/>
      <c r="N114" s="94">
        <f t="shared" si="44"/>
        <v>1050</v>
      </c>
      <c r="O114" s="64">
        <f t="shared" si="45"/>
        <v>1000</v>
      </c>
      <c r="P114" s="64">
        <f t="shared" si="46"/>
        <v>50</v>
      </c>
      <c r="Q114" s="64">
        <f t="shared" si="47"/>
        <v>0</v>
      </c>
      <c r="R114" s="64">
        <v>0</v>
      </c>
      <c r="S114" s="64">
        <v>0</v>
      </c>
      <c r="T114" s="17"/>
    </row>
    <row r="115" spans="1:20" ht="54" customHeight="1">
      <c r="A115" s="9">
        <v>34</v>
      </c>
      <c r="B115" s="66" t="s">
        <v>479</v>
      </c>
      <c r="C115" s="5"/>
      <c r="D115" s="64">
        <f t="shared" si="43"/>
        <v>1050</v>
      </c>
      <c r="E115" s="64">
        <v>1000</v>
      </c>
      <c r="F115" s="64">
        <v>50</v>
      </c>
      <c r="G115" s="72" t="s">
        <v>185</v>
      </c>
      <c r="H115" s="72" t="s">
        <v>186</v>
      </c>
      <c r="I115" s="72" t="s">
        <v>172</v>
      </c>
      <c r="J115" s="72" t="s">
        <v>169</v>
      </c>
      <c r="K115" s="64"/>
      <c r="L115" s="64"/>
      <c r="M115" s="64"/>
      <c r="N115" s="94">
        <f t="shared" si="44"/>
        <v>1050</v>
      </c>
      <c r="O115" s="64">
        <f t="shared" si="45"/>
        <v>1000</v>
      </c>
      <c r="P115" s="64">
        <f t="shared" si="46"/>
        <v>50</v>
      </c>
      <c r="Q115" s="64">
        <f t="shared" si="47"/>
        <v>1050</v>
      </c>
      <c r="R115" s="64">
        <f>E115</f>
        <v>1000</v>
      </c>
      <c r="S115" s="64">
        <f>F115</f>
        <v>50</v>
      </c>
      <c r="T115" s="17"/>
    </row>
    <row r="116" spans="1:20">
      <c r="A116" s="9">
        <v>35</v>
      </c>
      <c r="B116" s="66" t="s">
        <v>396</v>
      </c>
      <c r="C116" s="69"/>
      <c r="D116" s="64">
        <f t="shared" si="43"/>
        <v>1050</v>
      </c>
      <c r="E116" s="64">
        <v>1000</v>
      </c>
      <c r="F116" s="64">
        <v>50</v>
      </c>
      <c r="G116" s="72"/>
      <c r="H116" s="72"/>
      <c r="I116" s="72"/>
      <c r="J116" s="72"/>
      <c r="K116" s="64"/>
      <c r="L116" s="64"/>
      <c r="M116" s="64"/>
      <c r="N116" s="94">
        <f t="shared" si="44"/>
        <v>1050</v>
      </c>
      <c r="O116" s="64">
        <f t="shared" si="45"/>
        <v>1000</v>
      </c>
      <c r="P116" s="64">
        <f t="shared" si="46"/>
        <v>50</v>
      </c>
      <c r="Q116" s="64">
        <f t="shared" si="47"/>
        <v>1050</v>
      </c>
      <c r="R116" s="64">
        <f t="shared" ref="R116:R117" si="49">E116</f>
        <v>1000</v>
      </c>
      <c r="S116" s="64">
        <f t="shared" ref="S116:S117" si="50">F116</f>
        <v>50</v>
      </c>
      <c r="T116" s="17"/>
    </row>
    <row r="117" spans="1:20">
      <c r="A117" s="9">
        <v>36</v>
      </c>
      <c r="B117" s="25" t="s">
        <v>384</v>
      </c>
      <c r="C117" s="5"/>
      <c r="D117" s="64">
        <f>E117+F117</f>
        <v>6000</v>
      </c>
      <c r="E117" s="64">
        <v>5500</v>
      </c>
      <c r="F117" s="64">
        <v>500</v>
      </c>
      <c r="G117" s="72"/>
      <c r="H117" s="72"/>
      <c r="I117" s="72"/>
      <c r="J117" s="72"/>
      <c r="K117" s="64"/>
      <c r="L117" s="64"/>
      <c r="M117" s="64"/>
      <c r="N117" s="94">
        <f t="shared" si="44"/>
        <v>6000</v>
      </c>
      <c r="O117" s="64">
        <f t="shared" si="45"/>
        <v>5500</v>
      </c>
      <c r="P117" s="64">
        <f t="shared" si="46"/>
        <v>500</v>
      </c>
      <c r="Q117" s="64">
        <f t="shared" si="47"/>
        <v>6000</v>
      </c>
      <c r="R117" s="64">
        <f t="shared" si="49"/>
        <v>5500</v>
      </c>
      <c r="S117" s="64">
        <f t="shared" si="50"/>
        <v>500</v>
      </c>
      <c r="T117" s="17"/>
    </row>
    <row r="118" spans="1:20">
      <c r="A118" s="9">
        <v>37</v>
      </c>
      <c r="B118" s="66" t="s">
        <v>398</v>
      </c>
      <c r="C118" s="69"/>
      <c r="D118" s="64">
        <f t="shared" si="43"/>
        <v>1050</v>
      </c>
      <c r="E118" s="64">
        <v>1000</v>
      </c>
      <c r="F118" s="64">
        <v>50</v>
      </c>
      <c r="G118" s="72"/>
      <c r="H118" s="72"/>
      <c r="I118" s="72"/>
      <c r="J118" s="72"/>
      <c r="K118" s="64"/>
      <c r="L118" s="64"/>
      <c r="M118" s="64"/>
      <c r="N118" s="94">
        <f t="shared" si="44"/>
        <v>1050</v>
      </c>
      <c r="O118" s="64">
        <f t="shared" si="45"/>
        <v>1000</v>
      </c>
      <c r="P118" s="64">
        <f t="shared" si="46"/>
        <v>50</v>
      </c>
      <c r="Q118" s="64">
        <f t="shared" si="47"/>
        <v>0</v>
      </c>
      <c r="R118" s="64">
        <v>0</v>
      </c>
      <c r="S118" s="64">
        <v>0</v>
      </c>
      <c r="T118" s="17"/>
    </row>
    <row r="119" spans="1:20" ht="28">
      <c r="A119" s="9">
        <v>38</v>
      </c>
      <c r="B119" s="66" t="s">
        <v>399</v>
      </c>
      <c r="C119" s="69"/>
      <c r="D119" s="64">
        <f t="shared" si="43"/>
        <v>1050</v>
      </c>
      <c r="E119" s="64">
        <v>1000</v>
      </c>
      <c r="F119" s="64">
        <v>50</v>
      </c>
      <c r="G119" s="72"/>
      <c r="H119" s="72"/>
      <c r="I119" s="72"/>
      <c r="J119" s="72"/>
      <c r="K119" s="64"/>
      <c r="L119" s="64"/>
      <c r="M119" s="64"/>
      <c r="N119" s="94">
        <f t="shared" si="44"/>
        <v>1050</v>
      </c>
      <c r="O119" s="64">
        <f t="shared" si="45"/>
        <v>1000</v>
      </c>
      <c r="P119" s="64">
        <f t="shared" si="46"/>
        <v>50</v>
      </c>
      <c r="Q119" s="64">
        <f t="shared" si="47"/>
        <v>1050</v>
      </c>
      <c r="R119" s="64">
        <f t="shared" si="48"/>
        <v>1000</v>
      </c>
      <c r="S119" s="64">
        <f>F119</f>
        <v>50</v>
      </c>
      <c r="T119" s="17"/>
    </row>
    <row r="120" spans="1:20" ht="28">
      <c r="A120" s="9">
        <v>39</v>
      </c>
      <c r="B120" s="66" t="s">
        <v>400</v>
      </c>
      <c r="C120" s="69"/>
      <c r="D120" s="64">
        <f t="shared" si="43"/>
        <v>1050</v>
      </c>
      <c r="E120" s="64">
        <v>1050</v>
      </c>
      <c r="F120" s="64">
        <v>0</v>
      </c>
      <c r="G120" s="72"/>
      <c r="H120" s="72"/>
      <c r="I120" s="72"/>
      <c r="J120" s="72"/>
      <c r="K120" s="64"/>
      <c r="L120" s="64"/>
      <c r="M120" s="64"/>
      <c r="N120" s="94">
        <f t="shared" si="44"/>
        <v>1050</v>
      </c>
      <c r="O120" s="64">
        <f t="shared" si="45"/>
        <v>1050</v>
      </c>
      <c r="P120" s="64">
        <f t="shared" si="46"/>
        <v>0</v>
      </c>
      <c r="Q120" s="64">
        <f t="shared" si="47"/>
        <v>0</v>
      </c>
      <c r="R120" s="64"/>
      <c r="S120" s="64"/>
      <c r="T120" s="17"/>
    </row>
    <row r="121" spans="1:20" ht="28">
      <c r="A121" s="9">
        <v>40</v>
      </c>
      <c r="B121" s="2" t="s">
        <v>401</v>
      </c>
      <c r="C121" s="69"/>
      <c r="D121" s="64">
        <f t="shared" si="43"/>
        <v>4350</v>
      </c>
      <c r="E121" s="64">
        <v>4350</v>
      </c>
      <c r="F121" s="64">
        <v>0</v>
      </c>
      <c r="G121" s="72"/>
      <c r="H121" s="72"/>
      <c r="I121" s="72"/>
      <c r="J121" s="72"/>
      <c r="K121" s="64"/>
      <c r="L121" s="64"/>
      <c r="M121" s="64"/>
      <c r="N121" s="94">
        <f t="shared" si="44"/>
        <v>4350</v>
      </c>
      <c r="O121" s="64">
        <f t="shared" si="45"/>
        <v>4350</v>
      </c>
      <c r="P121" s="64">
        <f t="shared" si="46"/>
        <v>0</v>
      </c>
      <c r="Q121" s="64">
        <f t="shared" si="47"/>
        <v>0</v>
      </c>
      <c r="R121" s="64"/>
      <c r="S121" s="64"/>
      <c r="T121" s="17"/>
    </row>
    <row r="122" spans="1:20" ht="28">
      <c r="A122" s="9">
        <v>41</v>
      </c>
      <c r="B122" s="2" t="s">
        <v>402</v>
      </c>
      <c r="C122" s="69"/>
      <c r="D122" s="64">
        <f t="shared" si="43"/>
        <v>3000</v>
      </c>
      <c r="E122" s="64">
        <v>3000</v>
      </c>
      <c r="F122" s="64">
        <v>0</v>
      </c>
      <c r="G122" s="72"/>
      <c r="H122" s="72"/>
      <c r="I122" s="72"/>
      <c r="J122" s="72"/>
      <c r="K122" s="64"/>
      <c r="L122" s="64"/>
      <c r="M122" s="64"/>
      <c r="N122" s="94">
        <f t="shared" si="44"/>
        <v>3000</v>
      </c>
      <c r="O122" s="64">
        <f t="shared" si="45"/>
        <v>3000</v>
      </c>
      <c r="P122" s="64">
        <f t="shared" si="46"/>
        <v>0</v>
      </c>
      <c r="Q122" s="64">
        <f t="shared" si="47"/>
        <v>0</v>
      </c>
      <c r="R122" s="64"/>
      <c r="S122" s="64"/>
      <c r="T122" s="17"/>
    </row>
    <row r="123" spans="1:20" ht="28">
      <c r="A123" s="9">
        <v>42</v>
      </c>
      <c r="B123" s="25" t="s">
        <v>403</v>
      </c>
      <c r="C123" s="69"/>
      <c r="D123" s="64">
        <f t="shared" si="43"/>
        <v>2600</v>
      </c>
      <c r="E123" s="64">
        <v>2600</v>
      </c>
      <c r="F123" s="64">
        <v>0</v>
      </c>
      <c r="G123" s="72"/>
      <c r="H123" s="72"/>
      <c r="I123" s="72"/>
      <c r="J123" s="72"/>
      <c r="K123" s="64"/>
      <c r="L123" s="64"/>
      <c r="M123" s="64"/>
      <c r="N123" s="94">
        <f t="shared" si="44"/>
        <v>2600</v>
      </c>
      <c r="O123" s="64">
        <f t="shared" si="45"/>
        <v>2600</v>
      </c>
      <c r="P123" s="64">
        <f t="shared" si="46"/>
        <v>0</v>
      </c>
      <c r="Q123" s="64">
        <f t="shared" si="47"/>
        <v>0</v>
      </c>
      <c r="R123" s="64"/>
      <c r="S123" s="64"/>
      <c r="T123" s="17"/>
    </row>
    <row r="124" spans="1:20" ht="28">
      <c r="A124" s="9">
        <v>43</v>
      </c>
      <c r="B124" s="25" t="s">
        <v>448</v>
      </c>
      <c r="C124" s="69"/>
      <c r="D124" s="64">
        <f t="shared" si="43"/>
        <v>750</v>
      </c>
      <c r="E124" s="64">
        <v>750</v>
      </c>
      <c r="F124" s="64">
        <v>0</v>
      </c>
      <c r="G124" s="72"/>
      <c r="H124" s="72"/>
      <c r="I124" s="72"/>
      <c r="J124" s="72"/>
      <c r="K124" s="64"/>
      <c r="L124" s="64"/>
      <c r="M124" s="64"/>
      <c r="N124" s="94">
        <f t="shared" si="44"/>
        <v>750</v>
      </c>
      <c r="O124" s="64">
        <f t="shared" si="45"/>
        <v>750</v>
      </c>
      <c r="P124" s="64">
        <f t="shared" si="46"/>
        <v>0</v>
      </c>
      <c r="Q124" s="64">
        <f t="shared" si="47"/>
        <v>0</v>
      </c>
      <c r="R124" s="64"/>
      <c r="S124" s="64"/>
      <c r="T124" s="17"/>
    </row>
    <row r="125" spans="1:20">
      <c r="A125" s="9">
        <v>44</v>
      </c>
      <c r="B125" s="25" t="s">
        <v>390</v>
      </c>
      <c r="C125" s="69"/>
      <c r="D125" s="64">
        <f t="shared" si="43"/>
        <v>1650</v>
      </c>
      <c r="E125" s="64">
        <v>1650</v>
      </c>
      <c r="F125" s="64">
        <v>0</v>
      </c>
      <c r="G125" s="72"/>
      <c r="H125" s="72"/>
      <c r="I125" s="72"/>
      <c r="J125" s="72"/>
      <c r="K125" s="64"/>
      <c r="L125" s="64"/>
      <c r="M125" s="64"/>
      <c r="N125" s="94">
        <f t="shared" si="44"/>
        <v>1650</v>
      </c>
      <c r="O125" s="64">
        <f t="shared" si="45"/>
        <v>1650</v>
      </c>
      <c r="P125" s="64">
        <f t="shared" si="46"/>
        <v>0</v>
      </c>
      <c r="Q125" s="64">
        <f t="shared" si="47"/>
        <v>0</v>
      </c>
      <c r="R125" s="64"/>
      <c r="S125" s="64"/>
      <c r="T125" s="17"/>
    </row>
    <row r="126" spans="1:20" ht="28">
      <c r="A126" s="9">
        <v>45</v>
      </c>
      <c r="B126" s="25" t="s">
        <v>471</v>
      </c>
      <c r="C126" s="69"/>
      <c r="D126" s="64">
        <f t="shared" si="43"/>
        <v>750</v>
      </c>
      <c r="E126" s="64">
        <v>750</v>
      </c>
      <c r="F126" s="64">
        <v>0</v>
      </c>
      <c r="G126" s="72"/>
      <c r="H126" s="72"/>
      <c r="I126" s="72"/>
      <c r="J126" s="72"/>
      <c r="K126" s="64"/>
      <c r="L126" s="64"/>
      <c r="M126" s="64"/>
      <c r="N126" s="94">
        <f t="shared" si="44"/>
        <v>750</v>
      </c>
      <c r="O126" s="64">
        <f t="shared" si="45"/>
        <v>750</v>
      </c>
      <c r="P126" s="64">
        <f t="shared" si="46"/>
        <v>0</v>
      </c>
      <c r="Q126" s="64">
        <f t="shared" si="47"/>
        <v>0</v>
      </c>
      <c r="R126" s="64"/>
      <c r="S126" s="64"/>
      <c r="T126" s="17"/>
    </row>
    <row r="127" spans="1:20">
      <c r="A127" s="9">
        <v>46</v>
      </c>
      <c r="B127" s="25" t="s">
        <v>470</v>
      </c>
      <c r="C127" s="69"/>
      <c r="D127" s="64">
        <f t="shared" si="43"/>
        <v>300</v>
      </c>
      <c r="E127" s="64">
        <v>300</v>
      </c>
      <c r="F127" s="64">
        <v>0</v>
      </c>
      <c r="G127" s="72"/>
      <c r="H127" s="72"/>
      <c r="I127" s="72"/>
      <c r="J127" s="72"/>
      <c r="K127" s="64"/>
      <c r="L127" s="64"/>
      <c r="M127" s="64"/>
      <c r="N127" s="94">
        <f t="shared" si="44"/>
        <v>300</v>
      </c>
      <c r="O127" s="64">
        <f t="shared" si="45"/>
        <v>300</v>
      </c>
      <c r="P127" s="64">
        <f t="shared" si="46"/>
        <v>0</v>
      </c>
      <c r="Q127" s="64">
        <f t="shared" si="47"/>
        <v>0</v>
      </c>
      <c r="R127" s="64"/>
      <c r="S127" s="64"/>
      <c r="T127" s="17"/>
    </row>
    <row r="128" spans="1:20" ht="28">
      <c r="A128" s="9">
        <v>47</v>
      </c>
      <c r="B128" s="66" t="s">
        <v>469</v>
      </c>
      <c r="C128" s="69"/>
      <c r="D128" s="64">
        <f t="shared" si="43"/>
        <v>735</v>
      </c>
      <c r="E128" s="64">
        <v>735</v>
      </c>
      <c r="F128" s="64">
        <v>0</v>
      </c>
      <c r="G128" s="72"/>
      <c r="H128" s="72"/>
      <c r="I128" s="72"/>
      <c r="J128" s="72"/>
      <c r="K128" s="64"/>
      <c r="L128" s="64"/>
      <c r="M128" s="64"/>
      <c r="N128" s="94">
        <f t="shared" si="44"/>
        <v>735</v>
      </c>
      <c r="O128" s="64">
        <f t="shared" si="45"/>
        <v>735</v>
      </c>
      <c r="P128" s="64">
        <f t="shared" si="46"/>
        <v>0</v>
      </c>
      <c r="Q128" s="64">
        <f t="shared" si="47"/>
        <v>0</v>
      </c>
      <c r="R128" s="64"/>
      <c r="S128" s="64"/>
      <c r="T128" s="17"/>
    </row>
    <row r="129" spans="1:21" ht="28">
      <c r="A129" s="9">
        <v>48</v>
      </c>
      <c r="B129" s="66" t="s">
        <v>468</v>
      </c>
      <c r="C129" s="92"/>
      <c r="D129" s="64">
        <f t="shared" si="43"/>
        <v>350</v>
      </c>
      <c r="E129" s="64">
        <v>350</v>
      </c>
      <c r="F129" s="64">
        <v>0</v>
      </c>
      <c r="G129" s="72"/>
      <c r="H129" s="72"/>
      <c r="I129" s="72"/>
      <c r="J129" s="72"/>
      <c r="K129" s="64"/>
      <c r="L129" s="64"/>
      <c r="M129" s="64"/>
      <c r="N129" s="94">
        <f t="shared" si="44"/>
        <v>350</v>
      </c>
      <c r="O129" s="64">
        <f t="shared" si="45"/>
        <v>350</v>
      </c>
      <c r="P129" s="64">
        <f t="shared" si="46"/>
        <v>0</v>
      </c>
      <c r="Q129" s="64"/>
      <c r="R129" s="64"/>
      <c r="S129" s="64"/>
      <c r="T129" s="17"/>
    </row>
    <row r="130" spans="1:21" ht="28">
      <c r="A130" s="9">
        <v>49</v>
      </c>
      <c r="B130" s="66" t="s">
        <v>467</v>
      </c>
      <c r="C130" s="69"/>
      <c r="D130" s="64">
        <f t="shared" si="43"/>
        <v>315</v>
      </c>
      <c r="E130" s="64">
        <v>315</v>
      </c>
      <c r="F130" s="64">
        <v>0</v>
      </c>
      <c r="G130" s="72"/>
      <c r="H130" s="72"/>
      <c r="I130" s="72"/>
      <c r="J130" s="72"/>
      <c r="K130" s="64"/>
      <c r="L130" s="64"/>
      <c r="M130" s="64"/>
      <c r="N130" s="94">
        <f t="shared" si="44"/>
        <v>315</v>
      </c>
      <c r="O130" s="64">
        <f t="shared" si="45"/>
        <v>315</v>
      </c>
      <c r="P130" s="64">
        <f t="shared" si="46"/>
        <v>0</v>
      </c>
      <c r="Q130" s="64">
        <f t="shared" si="47"/>
        <v>0</v>
      </c>
      <c r="R130" s="64"/>
      <c r="S130" s="64"/>
      <c r="T130" s="17"/>
    </row>
    <row r="131" spans="1:21" ht="28">
      <c r="A131" s="9">
        <v>50</v>
      </c>
      <c r="B131" s="66" t="s">
        <v>466</v>
      </c>
      <c r="C131" s="69"/>
      <c r="D131" s="64">
        <f t="shared" si="43"/>
        <v>1050</v>
      </c>
      <c r="E131" s="64">
        <v>1050</v>
      </c>
      <c r="F131" s="64">
        <v>0</v>
      </c>
      <c r="G131" s="72"/>
      <c r="H131" s="72"/>
      <c r="I131" s="72"/>
      <c r="J131" s="72"/>
      <c r="K131" s="64"/>
      <c r="L131" s="64"/>
      <c r="M131" s="64"/>
      <c r="N131" s="94">
        <f t="shared" si="44"/>
        <v>1050</v>
      </c>
      <c r="O131" s="64">
        <f t="shared" si="45"/>
        <v>1050</v>
      </c>
      <c r="P131" s="64">
        <f t="shared" si="46"/>
        <v>0</v>
      </c>
      <c r="Q131" s="64">
        <f t="shared" si="47"/>
        <v>0</v>
      </c>
      <c r="R131" s="64"/>
      <c r="S131" s="64"/>
      <c r="T131" s="17"/>
    </row>
    <row r="132" spans="1:21" ht="28">
      <c r="A132" s="9">
        <v>51</v>
      </c>
      <c r="B132" s="66" t="s">
        <v>465</v>
      </c>
      <c r="C132" s="69"/>
      <c r="D132" s="64">
        <f t="shared" si="43"/>
        <v>1050</v>
      </c>
      <c r="E132" s="64">
        <v>1050</v>
      </c>
      <c r="F132" s="64">
        <v>0</v>
      </c>
      <c r="G132" s="72"/>
      <c r="H132" s="72"/>
      <c r="I132" s="72"/>
      <c r="J132" s="72"/>
      <c r="K132" s="64"/>
      <c r="L132" s="64"/>
      <c r="M132" s="64"/>
      <c r="N132" s="94">
        <f t="shared" si="44"/>
        <v>1050</v>
      </c>
      <c r="O132" s="64">
        <f t="shared" si="45"/>
        <v>1050</v>
      </c>
      <c r="P132" s="64">
        <f t="shared" si="46"/>
        <v>0</v>
      </c>
      <c r="Q132" s="64">
        <f t="shared" si="47"/>
        <v>0</v>
      </c>
      <c r="R132" s="64"/>
      <c r="S132" s="64"/>
      <c r="T132" s="17"/>
    </row>
    <row r="133" spans="1:21">
      <c r="A133" s="9">
        <v>52</v>
      </c>
      <c r="B133" s="66" t="s">
        <v>404</v>
      </c>
      <c r="C133" s="69"/>
      <c r="D133" s="64">
        <f t="shared" si="43"/>
        <v>1050</v>
      </c>
      <c r="E133" s="64">
        <v>1050</v>
      </c>
      <c r="F133" s="64">
        <v>0</v>
      </c>
      <c r="G133" s="72"/>
      <c r="H133" s="72"/>
      <c r="I133" s="72"/>
      <c r="J133" s="72"/>
      <c r="K133" s="64"/>
      <c r="L133" s="64"/>
      <c r="M133" s="64"/>
      <c r="N133" s="94">
        <f t="shared" si="44"/>
        <v>1050</v>
      </c>
      <c r="O133" s="64">
        <f t="shared" si="45"/>
        <v>1050</v>
      </c>
      <c r="P133" s="64">
        <f t="shared" si="46"/>
        <v>0</v>
      </c>
      <c r="Q133" s="64">
        <f t="shared" si="47"/>
        <v>0</v>
      </c>
      <c r="R133" s="64"/>
      <c r="S133" s="64"/>
      <c r="T133" s="17"/>
    </row>
    <row r="134" spans="1:21" ht="28">
      <c r="A134" s="9">
        <v>53</v>
      </c>
      <c r="B134" s="66" t="s">
        <v>464</v>
      </c>
      <c r="C134" s="69"/>
      <c r="D134" s="64">
        <f t="shared" si="43"/>
        <v>840</v>
      </c>
      <c r="E134" s="64">
        <v>840</v>
      </c>
      <c r="F134" s="64">
        <v>0</v>
      </c>
      <c r="G134" s="72"/>
      <c r="H134" s="72"/>
      <c r="I134" s="72"/>
      <c r="J134" s="72"/>
      <c r="K134" s="64"/>
      <c r="L134" s="64"/>
      <c r="M134" s="64"/>
      <c r="N134" s="94">
        <f t="shared" si="44"/>
        <v>840</v>
      </c>
      <c r="O134" s="64">
        <f t="shared" si="45"/>
        <v>840</v>
      </c>
      <c r="P134" s="64">
        <f t="shared" si="46"/>
        <v>0</v>
      </c>
      <c r="Q134" s="64">
        <f t="shared" si="47"/>
        <v>0</v>
      </c>
      <c r="R134" s="64"/>
      <c r="S134" s="64"/>
      <c r="T134" s="17"/>
    </row>
    <row r="135" spans="1:21">
      <c r="A135" s="9">
        <v>54</v>
      </c>
      <c r="B135" s="68" t="s">
        <v>410</v>
      </c>
      <c r="C135" s="69"/>
      <c r="D135" s="64">
        <f t="shared" si="43"/>
        <v>1575</v>
      </c>
      <c r="E135" s="64">
        <v>1575</v>
      </c>
      <c r="F135" s="64">
        <v>0</v>
      </c>
      <c r="G135" s="72"/>
      <c r="H135" s="72"/>
      <c r="I135" s="72"/>
      <c r="J135" s="72"/>
      <c r="K135" s="64"/>
      <c r="L135" s="64"/>
      <c r="M135" s="64"/>
      <c r="N135" s="94">
        <f t="shared" si="44"/>
        <v>1575</v>
      </c>
      <c r="O135" s="64">
        <f t="shared" si="45"/>
        <v>1575</v>
      </c>
      <c r="P135" s="64">
        <f t="shared" si="46"/>
        <v>0</v>
      </c>
      <c r="Q135" s="64">
        <f t="shared" si="47"/>
        <v>0</v>
      </c>
      <c r="R135" s="64"/>
      <c r="S135" s="64">
        <v>0</v>
      </c>
      <c r="T135" s="17"/>
    </row>
    <row r="136" spans="1:21">
      <c r="A136" s="9">
        <v>55</v>
      </c>
      <c r="B136" s="68" t="s">
        <v>427</v>
      </c>
      <c r="C136" s="69"/>
      <c r="D136" s="64">
        <f t="shared" si="43"/>
        <v>1050</v>
      </c>
      <c r="E136" s="64">
        <v>1050</v>
      </c>
      <c r="F136" s="64">
        <v>0</v>
      </c>
      <c r="G136" s="72"/>
      <c r="H136" s="72"/>
      <c r="I136" s="72"/>
      <c r="J136" s="72"/>
      <c r="K136" s="64"/>
      <c r="L136" s="64"/>
      <c r="M136" s="64"/>
      <c r="N136" s="94">
        <f t="shared" si="44"/>
        <v>1050</v>
      </c>
      <c r="O136" s="64">
        <f t="shared" si="45"/>
        <v>1050</v>
      </c>
      <c r="P136" s="64">
        <f t="shared" si="46"/>
        <v>0</v>
      </c>
      <c r="Q136" s="64">
        <f t="shared" si="47"/>
        <v>0</v>
      </c>
      <c r="R136" s="64"/>
      <c r="S136" s="64">
        <v>0</v>
      </c>
      <c r="T136" s="17"/>
    </row>
    <row r="137" spans="1:21">
      <c r="A137" s="9">
        <v>56</v>
      </c>
      <c r="B137" s="68" t="s">
        <v>413</v>
      </c>
      <c r="C137" s="69"/>
      <c r="D137" s="64">
        <f t="shared" ref="D137:D141" si="51">E137+F137</f>
        <v>1575</v>
      </c>
      <c r="E137" s="64">
        <v>1575</v>
      </c>
      <c r="F137" s="64">
        <v>0</v>
      </c>
      <c r="G137" s="72"/>
      <c r="H137" s="72"/>
      <c r="I137" s="72"/>
      <c r="J137" s="72"/>
      <c r="K137" s="64"/>
      <c r="L137" s="64"/>
      <c r="M137" s="64"/>
      <c r="N137" s="94">
        <f t="shared" si="44"/>
        <v>1575</v>
      </c>
      <c r="O137" s="64">
        <f t="shared" si="45"/>
        <v>1575</v>
      </c>
      <c r="P137" s="64">
        <f t="shared" si="46"/>
        <v>0</v>
      </c>
      <c r="Q137" s="64">
        <f t="shared" si="47"/>
        <v>0</v>
      </c>
      <c r="R137" s="64"/>
      <c r="S137" s="64">
        <v>0</v>
      </c>
      <c r="T137" s="17"/>
    </row>
    <row r="138" spans="1:21" ht="28">
      <c r="A138" s="9">
        <v>57</v>
      </c>
      <c r="B138" s="68" t="s">
        <v>463</v>
      </c>
      <c r="C138" s="69"/>
      <c r="D138" s="64">
        <f t="shared" si="51"/>
        <v>1950</v>
      </c>
      <c r="E138" s="64">
        <v>1950</v>
      </c>
      <c r="F138" s="64">
        <v>0</v>
      </c>
      <c r="G138" s="72"/>
      <c r="H138" s="72"/>
      <c r="I138" s="72"/>
      <c r="J138" s="72"/>
      <c r="K138" s="64"/>
      <c r="L138" s="64"/>
      <c r="M138" s="64"/>
      <c r="N138" s="94">
        <f t="shared" si="44"/>
        <v>1950</v>
      </c>
      <c r="O138" s="64">
        <f t="shared" si="45"/>
        <v>1950</v>
      </c>
      <c r="P138" s="64">
        <f t="shared" si="46"/>
        <v>0</v>
      </c>
      <c r="Q138" s="64">
        <f t="shared" si="47"/>
        <v>0</v>
      </c>
      <c r="R138" s="64"/>
      <c r="S138" s="64">
        <v>0</v>
      </c>
      <c r="T138" s="17"/>
      <c r="U138" t="s">
        <v>416</v>
      </c>
    </row>
    <row r="139" spans="1:21" ht="28">
      <c r="A139" s="9">
        <v>58</v>
      </c>
      <c r="B139" s="68" t="s">
        <v>414</v>
      </c>
      <c r="C139" s="69"/>
      <c r="D139" s="64">
        <f t="shared" si="51"/>
        <v>2550</v>
      </c>
      <c r="E139" s="64">
        <v>2550</v>
      </c>
      <c r="F139" s="64">
        <v>0</v>
      </c>
      <c r="G139" s="72"/>
      <c r="H139" s="72"/>
      <c r="I139" s="72"/>
      <c r="J139" s="72"/>
      <c r="K139" s="64"/>
      <c r="L139" s="64"/>
      <c r="M139" s="64"/>
      <c r="N139" s="94">
        <f t="shared" si="44"/>
        <v>2550</v>
      </c>
      <c r="O139" s="64">
        <f t="shared" si="45"/>
        <v>2550</v>
      </c>
      <c r="P139" s="64">
        <f t="shared" si="46"/>
        <v>0</v>
      </c>
      <c r="Q139" s="64">
        <f t="shared" si="47"/>
        <v>0</v>
      </c>
      <c r="R139" s="64"/>
      <c r="S139" s="64">
        <v>0</v>
      </c>
      <c r="T139" s="17"/>
      <c r="U139" t="s">
        <v>415</v>
      </c>
    </row>
    <row r="140" spans="1:21" ht="28">
      <c r="A140" s="9">
        <v>59</v>
      </c>
      <c r="B140" s="68" t="s">
        <v>424</v>
      </c>
      <c r="C140" s="69"/>
      <c r="D140" s="64">
        <f t="shared" si="51"/>
        <v>1890</v>
      </c>
      <c r="E140" s="64">
        <v>1890</v>
      </c>
      <c r="F140" s="64">
        <v>0</v>
      </c>
      <c r="G140" s="72"/>
      <c r="H140" s="72"/>
      <c r="I140" s="72"/>
      <c r="J140" s="72"/>
      <c r="K140" s="64"/>
      <c r="L140" s="64"/>
      <c r="M140" s="64"/>
      <c r="N140" s="94">
        <f t="shared" si="44"/>
        <v>1890</v>
      </c>
      <c r="O140" s="64">
        <f t="shared" si="45"/>
        <v>1890</v>
      </c>
      <c r="P140" s="64">
        <f t="shared" si="46"/>
        <v>0</v>
      </c>
      <c r="Q140" s="64">
        <f t="shared" si="47"/>
        <v>0</v>
      </c>
      <c r="R140" s="64"/>
      <c r="S140" s="64">
        <v>0</v>
      </c>
      <c r="T140" s="17"/>
      <c r="U140" t="s">
        <v>423</v>
      </c>
    </row>
    <row r="141" spans="1:21" ht="28">
      <c r="A141" s="9">
        <v>60</v>
      </c>
      <c r="B141" s="68" t="s">
        <v>425</v>
      </c>
      <c r="C141" s="69"/>
      <c r="D141" s="64">
        <f t="shared" si="51"/>
        <v>2362</v>
      </c>
      <c r="E141" s="64">
        <v>2362</v>
      </c>
      <c r="F141" s="64">
        <v>0</v>
      </c>
      <c r="G141" s="72"/>
      <c r="H141" s="72"/>
      <c r="I141" s="72"/>
      <c r="J141" s="72"/>
      <c r="K141" s="64"/>
      <c r="L141" s="64"/>
      <c r="M141" s="64"/>
      <c r="N141" s="94">
        <f t="shared" si="44"/>
        <v>2362</v>
      </c>
      <c r="O141" s="64">
        <f t="shared" si="45"/>
        <v>2362</v>
      </c>
      <c r="P141" s="64">
        <f t="shared" si="46"/>
        <v>0</v>
      </c>
      <c r="Q141" s="64">
        <f t="shared" si="47"/>
        <v>0</v>
      </c>
      <c r="R141" s="64"/>
      <c r="S141" s="64">
        <v>0</v>
      </c>
      <c r="T141" s="17"/>
      <c r="U141" t="s">
        <v>426</v>
      </c>
    </row>
    <row r="142" spans="1:21" s="81" customFormat="1">
      <c r="A142" s="76" t="s">
        <v>214</v>
      </c>
      <c r="B142" s="83" t="s">
        <v>211</v>
      </c>
      <c r="C142" s="78"/>
      <c r="D142" s="79">
        <f>SUM(D143:D153)</f>
        <v>17225.524099999999</v>
      </c>
      <c r="E142" s="79">
        <f t="shared" ref="E142:S142" si="52">SUM(E143:E153)</f>
        <v>15809.524100000001</v>
      </c>
      <c r="F142" s="79">
        <f t="shared" si="52"/>
        <v>1416</v>
      </c>
      <c r="G142" s="79">
        <f t="shared" si="52"/>
        <v>0</v>
      </c>
      <c r="H142" s="79">
        <f t="shared" si="52"/>
        <v>0</v>
      </c>
      <c r="I142" s="79">
        <f t="shared" si="52"/>
        <v>0</v>
      </c>
      <c r="J142" s="79">
        <f t="shared" si="52"/>
        <v>0</v>
      </c>
      <c r="K142" s="79">
        <f t="shared" si="52"/>
        <v>0</v>
      </c>
      <c r="L142" s="79">
        <f t="shared" si="52"/>
        <v>0</v>
      </c>
      <c r="M142" s="79">
        <f t="shared" si="52"/>
        <v>0</v>
      </c>
      <c r="N142" s="107">
        <f t="shared" si="52"/>
        <v>17225.524099999999</v>
      </c>
      <c r="O142" s="79">
        <f t="shared" si="52"/>
        <v>15809.524100000001</v>
      </c>
      <c r="P142" s="79">
        <f t="shared" si="52"/>
        <v>1416</v>
      </c>
      <c r="Q142" s="79">
        <f t="shared" si="52"/>
        <v>1000</v>
      </c>
      <c r="R142" s="79">
        <f t="shared" si="52"/>
        <v>1000</v>
      </c>
      <c r="S142" s="79">
        <f t="shared" si="52"/>
        <v>0</v>
      </c>
      <c r="T142" s="80"/>
    </row>
    <row r="143" spans="1:21" ht="18" customHeight="1">
      <c r="A143" s="9">
        <v>1</v>
      </c>
      <c r="B143" s="25" t="s">
        <v>462</v>
      </c>
      <c r="C143" s="69"/>
      <c r="D143" s="64">
        <f>E143+F143</f>
        <v>1000</v>
      </c>
      <c r="E143" s="64">
        <v>1000</v>
      </c>
      <c r="F143" s="64">
        <v>0</v>
      </c>
      <c r="G143" s="72" t="s">
        <v>90</v>
      </c>
      <c r="H143" s="67" t="s">
        <v>91</v>
      </c>
      <c r="I143" s="67" t="s">
        <v>81</v>
      </c>
      <c r="J143" s="72" t="s">
        <v>98</v>
      </c>
      <c r="K143" s="64"/>
      <c r="L143" s="64"/>
      <c r="M143" s="64"/>
      <c r="N143" s="94">
        <f>O143+P143</f>
        <v>1000</v>
      </c>
      <c r="O143" s="64">
        <f>E143</f>
        <v>1000</v>
      </c>
      <c r="P143" s="64">
        <f>F143</f>
        <v>0</v>
      </c>
      <c r="Q143" s="64">
        <f t="shared" si="47"/>
        <v>1000</v>
      </c>
      <c r="R143" s="64">
        <v>1000</v>
      </c>
      <c r="S143" s="64">
        <v>0</v>
      </c>
      <c r="T143" s="8"/>
    </row>
    <row r="144" spans="1:21" ht="28">
      <c r="A144" s="9">
        <v>2</v>
      </c>
      <c r="B144" s="25" t="s">
        <v>461</v>
      </c>
      <c r="C144" s="69"/>
      <c r="D144" s="64">
        <f t="shared" ref="D144:D153" si="53">E144+F144</f>
        <v>1999.7620000000002</v>
      </c>
      <c r="E144" s="64">
        <v>1904.7620000000002</v>
      </c>
      <c r="F144" s="64">
        <v>95</v>
      </c>
      <c r="G144" s="64" t="s">
        <v>135</v>
      </c>
      <c r="H144" s="67" t="s">
        <v>91</v>
      </c>
      <c r="I144" s="67" t="s">
        <v>81</v>
      </c>
      <c r="J144" s="72" t="s">
        <v>96</v>
      </c>
      <c r="K144" s="64"/>
      <c r="L144" s="64"/>
      <c r="M144" s="64"/>
      <c r="N144" s="94">
        <f t="shared" ref="N144:N153" si="54">O144+P144</f>
        <v>1999.7620000000002</v>
      </c>
      <c r="O144" s="64">
        <f t="shared" ref="O144:O153" si="55">E144</f>
        <v>1904.7620000000002</v>
      </c>
      <c r="P144" s="64">
        <f t="shared" ref="P144:P153" si="56">F144</f>
        <v>95</v>
      </c>
      <c r="Q144" s="64">
        <f t="shared" si="47"/>
        <v>0</v>
      </c>
      <c r="R144" s="64">
        <v>0</v>
      </c>
      <c r="S144" s="64">
        <v>0</v>
      </c>
      <c r="T144" s="8"/>
    </row>
    <row r="145" spans="1:21" ht="56">
      <c r="A145" s="9">
        <v>3</v>
      </c>
      <c r="B145" s="25" t="s">
        <v>460</v>
      </c>
      <c r="C145" s="69"/>
      <c r="D145" s="64">
        <f t="shared" si="53"/>
        <v>1000.3810000000001</v>
      </c>
      <c r="E145" s="64">
        <v>952.38100000000009</v>
      </c>
      <c r="F145" s="64">
        <v>48</v>
      </c>
      <c r="G145" s="72" t="s">
        <v>182</v>
      </c>
      <c r="H145" s="72" t="s">
        <v>183</v>
      </c>
      <c r="I145" s="72" t="s">
        <v>181</v>
      </c>
      <c r="J145" s="72" t="s">
        <v>169</v>
      </c>
      <c r="K145" s="64"/>
      <c r="L145" s="64"/>
      <c r="M145" s="64"/>
      <c r="N145" s="94">
        <f t="shared" si="54"/>
        <v>1000.3810000000001</v>
      </c>
      <c r="O145" s="64">
        <f t="shared" si="55"/>
        <v>952.38100000000009</v>
      </c>
      <c r="P145" s="64">
        <f t="shared" si="56"/>
        <v>48</v>
      </c>
      <c r="Q145" s="64">
        <f t="shared" si="47"/>
        <v>0</v>
      </c>
      <c r="R145" s="64">
        <v>0</v>
      </c>
      <c r="S145" s="64">
        <v>0</v>
      </c>
      <c r="T145" s="8"/>
    </row>
    <row r="146" spans="1:21" ht="28">
      <c r="A146" s="9">
        <v>4</v>
      </c>
      <c r="B146" s="25" t="s">
        <v>459</v>
      </c>
      <c r="C146" s="69"/>
      <c r="D146" s="64">
        <f t="shared" si="53"/>
        <v>100.2381</v>
      </c>
      <c r="E146" s="64">
        <v>95.238100000000003</v>
      </c>
      <c r="F146" s="64">
        <v>5</v>
      </c>
      <c r="G146" s="72"/>
      <c r="H146" s="72"/>
      <c r="I146" s="72"/>
      <c r="J146" s="72"/>
      <c r="K146" s="64"/>
      <c r="L146" s="64"/>
      <c r="M146" s="64"/>
      <c r="N146" s="94">
        <f t="shared" si="54"/>
        <v>100.2381</v>
      </c>
      <c r="O146" s="64">
        <f t="shared" si="55"/>
        <v>95.238100000000003</v>
      </c>
      <c r="P146" s="64">
        <f t="shared" si="56"/>
        <v>5</v>
      </c>
      <c r="Q146" s="64">
        <f t="shared" ref="Q146:Q153" si="57">R146+S146</f>
        <v>0</v>
      </c>
      <c r="R146" s="64">
        <v>0</v>
      </c>
      <c r="S146" s="64">
        <v>0</v>
      </c>
      <c r="T146" s="14"/>
    </row>
    <row r="147" spans="1:21" ht="28">
      <c r="A147" s="9">
        <v>5</v>
      </c>
      <c r="B147" s="25" t="s">
        <v>458</v>
      </c>
      <c r="C147" s="69"/>
      <c r="D147" s="64">
        <f t="shared" si="53"/>
        <v>1999.7619999999999</v>
      </c>
      <c r="E147" s="64">
        <v>1904.7619999999999</v>
      </c>
      <c r="F147" s="64">
        <v>95</v>
      </c>
      <c r="G147" s="72"/>
      <c r="H147" s="72"/>
      <c r="I147" s="72"/>
      <c r="J147" s="72"/>
      <c r="K147" s="64"/>
      <c r="L147" s="64"/>
      <c r="M147" s="64"/>
      <c r="N147" s="94">
        <f t="shared" si="54"/>
        <v>1999.7619999999999</v>
      </c>
      <c r="O147" s="64">
        <f t="shared" si="55"/>
        <v>1904.7619999999999</v>
      </c>
      <c r="P147" s="64">
        <f t="shared" si="56"/>
        <v>95</v>
      </c>
      <c r="Q147" s="64">
        <f t="shared" si="57"/>
        <v>0</v>
      </c>
      <c r="R147" s="64">
        <v>0</v>
      </c>
      <c r="S147" s="64">
        <v>0</v>
      </c>
      <c r="T147" s="14"/>
    </row>
    <row r="148" spans="1:21" ht="28">
      <c r="A148" s="9">
        <v>6</v>
      </c>
      <c r="B148" s="25" t="s">
        <v>457</v>
      </c>
      <c r="C148" s="69"/>
      <c r="D148" s="64">
        <f t="shared" si="53"/>
        <v>1000.3810000000001</v>
      </c>
      <c r="E148" s="64">
        <v>952.38100000000009</v>
      </c>
      <c r="F148" s="64">
        <v>48</v>
      </c>
      <c r="G148" s="72"/>
      <c r="H148" s="72"/>
      <c r="I148" s="72"/>
      <c r="J148" s="72"/>
      <c r="K148" s="64"/>
      <c r="L148" s="64"/>
      <c r="M148" s="64"/>
      <c r="N148" s="94">
        <f t="shared" si="54"/>
        <v>1000.3810000000001</v>
      </c>
      <c r="O148" s="64">
        <f t="shared" si="55"/>
        <v>952.38100000000009</v>
      </c>
      <c r="P148" s="64">
        <f t="shared" si="56"/>
        <v>48</v>
      </c>
      <c r="Q148" s="64">
        <f t="shared" si="57"/>
        <v>0</v>
      </c>
      <c r="R148" s="64">
        <v>0</v>
      </c>
      <c r="S148" s="64">
        <v>0</v>
      </c>
      <c r="T148" s="14"/>
    </row>
    <row r="149" spans="1:21" ht="28">
      <c r="A149" s="9">
        <v>7</v>
      </c>
      <c r="B149" s="25" t="s">
        <v>456</v>
      </c>
      <c r="C149" s="69"/>
      <c r="D149" s="64">
        <f t="shared" si="53"/>
        <v>7500</v>
      </c>
      <c r="E149" s="64">
        <v>6500</v>
      </c>
      <c r="F149" s="64">
        <v>1000</v>
      </c>
      <c r="G149" s="72"/>
      <c r="H149" s="72"/>
      <c r="I149" s="72"/>
      <c r="J149" s="72"/>
      <c r="K149" s="64"/>
      <c r="L149" s="64"/>
      <c r="M149" s="64"/>
      <c r="N149" s="94">
        <f t="shared" si="54"/>
        <v>7500</v>
      </c>
      <c r="O149" s="64">
        <f t="shared" si="55"/>
        <v>6500</v>
      </c>
      <c r="P149" s="64">
        <f t="shared" si="56"/>
        <v>1000</v>
      </c>
      <c r="Q149" s="64">
        <f t="shared" si="57"/>
        <v>0</v>
      </c>
      <c r="R149" s="64">
        <v>0</v>
      </c>
      <c r="S149" s="64">
        <v>0</v>
      </c>
      <c r="T149" s="14"/>
    </row>
    <row r="150" spans="1:21" ht="28">
      <c r="A150" s="9">
        <v>8</v>
      </c>
      <c r="B150" s="62" t="s">
        <v>455</v>
      </c>
      <c r="C150" s="69"/>
      <c r="D150" s="64">
        <f t="shared" si="53"/>
        <v>1050</v>
      </c>
      <c r="E150" s="64">
        <v>1000</v>
      </c>
      <c r="F150" s="64">
        <v>50</v>
      </c>
      <c r="G150" s="72"/>
      <c r="H150" s="72"/>
      <c r="I150" s="72"/>
      <c r="J150" s="72"/>
      <c r="K150" s="64"/>
      <c r="L150" s="64"/>
      <c r="M150" s="64"/>
      <c r="N150" s="94">
        <f t="shared" si="54"/>
        <v>1050</v>
      </c>
      <c r="O150" s="64">
        <f t="shared" si="55"/>
        <v>1000</v>
      </c>
      <c r="P150" s="64">
        <f t="shared" si="56"/>
        <v>50</v>
      </c>
      <c r="Q150" s="64">
        <f t="shared" si="57"/>
        <v>0</v>
      </c>
      <c r="R150" s="64">
        <v>0</v>
      </c>
      <c r="S150" s="64">
        <v>0</v>
      </c>
      <c r="T150" s="14"/>
    </row>
    <row r="151" spans="1:21" ht="28">
      <c r="A151" s="9">
        <v>9</v>
      </c>
      <c r="B151" s="98" t="s">
        <v>454</v>
      </c>
      <c r="C151" s="69"/>
      <c r="D151" s="64">
        <f t="shared" si="53"/>
        <v>525</v>
      </c>
      <c r="E151" s="64">
        <v>500</v>
      </c>
      <c r="F151" s="64">
        <v>25</v>
      </c>
      <c r="G151" s="72"/>
      <c r="H151" s="72"/>
      <c r="I151" s="72"/>
      <c r="J151" s="72"/>
      <c r="K151" s="64"/>
      <c r="L151" s="64"/>
      <c r="M151" s="64"/>
      <c r="N151" s="94">
        <f t="shared" si="54"/>
        <v>525</v>
      </c>
      <c r="O151" s="64">
        <f t="shared" si="55"/>
        <v>500</v>
      </c>
      <c r="P151" s="64">
        <f t="shared" si="56"/>
        <v>25</v>
      </c>
      <c r="Q151" s="64">
        <f t="shared" si="57"/>
        <v>0</v>
      </c>
      <c r="R151" s="64">
        <v>0</v>
      </c>
      <c r="S151" s="64">
        <v>0</v>
      </c>
      <c r="T151" s="14" t="s">
        <v>430</v>
      </c>
      <c r="U151" t="s">
        <v>428</v>
      </c>
    </row>
    <row r="152" spans="1:21" ht="28">
      <c r="A152" s="9">
        <v>0</v>
      </c>
      <c r="B152" s="62" t="s">
        <v>453</v>
      </c>
      <c r="C152" s="69"/>
      <c r="D152" s="64">
        <f>E152+F152</f>
        <v>788</v>
      </c>
      <c r="E152" s="64">
        <v>750</v>
      </c>
      <c r="F152" s="64">
        <v>38</v>
      </c>
      <c r="G152" s="72"/>
      <c r="H152" s="72"/>
      <c r="I152" s="72"/>
      <c r="J152" s="72"/>
      <c r="K152" s="64"/>
      <c r="L152" s="64"/>
      <c r="M152" s="64"/>
      <c r="N152" s="94">
        <f t="shared" si="54"/>
        <v>788</v>
      </c>
      <c r="O152" s="64">
        <f t="shared" si="55"/>
        <v>750</v>
      </c>
      <c r="P152" s="64">
        <f t="shared" si="56"/>
        <v>38</v>
      </c>
      <c r="Q152" s="64">
        <f t="shared" si="57"/>
        <v>0</v>
      </c>
      <c r="R152" s="64">
        <v>0</v>
      </c>
      <c r="S152" s="64">
        <v>0</v>
      </c>
      <c r="T152" s="14"/>
    </row>
    <row r="153" spans="1:21">
      <c r="A153" s="9">
        <v>11</v>
      </c>
      <c r="B153" s="62" t="s">
        <v>412</v>
      </c>
      <c r="C153" s="69"/>
      <c r="D153" s="64">
        <f t="shared" si="53"/>
        <v>262</v>
      </c>
      <c r="E153" s="64">
        <v>250</v>
      </c>
      <c r="F153" s="64">
        <v>12</v>
      </c>
      <c r="G153" s="72"/>
      <c r="H153" s="72"/>
      <c r="I153" s="72"/>
      <c r="J153" s="72"/>
      <c r="K153" s="64"/>
      <c r="L153" s="64"/>
      <c r="M153" s="64"/>
      <c r="N153" s="94">
        <f t="shared" si="54"/>
        <v>262</v>
      </c>
      <c r="O153" s="64">
        <f t="shared" si="55"/>
        <v>250</v>
      </c>
      <c r="P153" s="64">
        <f t="shared" si="56"/>
        <v>12</v>
      </c>
      <c r="Q153" s="64">
        <f t="shared" si="57"/>
        <v>0</v>
      </c>
      <c r="R153" s="64">
        <v>0</v>
      </c>
      <c r="S153" s="64">
        <v>0</v>
      </c>
      <c r="T153" s="14"/>
    </row>
    <row r="154" spans="1:21" s="81" customFormat="1">
      <c r="A154" s="76" t="s">
        <v>215</v>
      </c>
      <c r="B154" s="84" t="s">
        <v>209</v>
      </c>
      <c r="C154" s="85" t="s">
        <v>15</v>
      </c>
      <c r="D154" s="79">
        <f t="shared" ref="D154:S154" si="58">SUM(D155:D157)</f>
        <v>18000</v>
      </c>
      <c r="E154" s="79">
        <f t="shared" si="58"/>
        <v>17000</v>
      </c>
      <c r="F154" s="79">
        <f t="shared" si="58"/>
        <v>1000</v>
      </c>
      <c r="G154" s="79">
        <f t="shared" si="58"/>
        <v>0</v>
      </c>
      <c r="H154" s="79">
        <f t="shared" si="58"/>
        <v>0</v>
      </c>
      <c r="I154" s="79">
        <f t="shared" si="58"/>
        <v>0</v>
      </c>
      <c r="J154" s="79">
        <f t="shared" si="58"/>
        <v>0</v>
      </c>
      <c r="K154" s="79">
        <f t="shared" si="58"/>
        <v>0</v>
      </c>
      <c r="L154" s="79">
        <f t="shared" si="58"/>
        <v>0</v>
      </c>
      <c r="M154" s="79">
        <f t="shared" si="58"/>
        <v>0</v>
      </c>
      <c r="N154" s="107">
        <f t="shared" si="58"/>
        <v>18000</v>
      </c>
      <c r="O154" s="79">
        <f t="shared" si="58"/>
        <v>17000</v>
      </c>
      <c r="P154" s="79">
        <f t="shared" si="58"/>
        <v>1000</v>
      </c>
      <c r="Q154" s="79">
        <f t="shared" si="58"/>
        <v>3400</v>
      </c>
      <c r="R154" s="79">
        <f t="shared" si="58"/>
        <v>3400</v>
      </c>
      <c r="S154" s="79">
        <f t="shared" si="58"/>
        <v>0</v>
      </c>
      <c r="T154" s="80"/>
    </row>
    <row r="155" spans="1:21" ht="56.5">
      <c r="A155" s="9">
        <v>1</v>
      </c>
      <c r="B155" s="62" t="s">
        <v>406</v>
      </c>
      <c r="C155" s="5"/>
      <c r="D155" s="64">
        <f>E155+F155</f>
        <v>14600</v>
      </c>
      <c r="E155" s="64">
        <v>13600</v>
      </c>
      <c r="F155" s="64">
        <v>1000</v>
      </c>
      <c r="G155" s="72" t="s">
        <v>125</v>
      </c>
      <c r="H155" s="72" t="s">
        <v>126</v>
      </c>
      <c r="I155" s="72" t="s">
        <v>127</v>
      </c>
      <c r="J155" s="72" t="s">
        <v>36</v>
      </c>
      <c r="K155" s="64"/>
      <c r="L155" s="64"/>
      <c r="M155" s="64"/>
      <c r="N155" s="94">
        <f>O155+P155</f>
        <v>14600</v>
      </c>
      <c r="O155" s="64">
        <f>E155</f>
        <v>13600</v>
      </c>
      <c r="P155" s="64">
        <f>F155</f>
        <v>1000</v>
      </c>
      <c r="Q155" s="64">
        <f t="shared" ref="Q155:Q157" si="59">R155+S155</f>
        <v>0</v>
      </c>
      <c r="R155" s="64">
        <v>0</v>
      </c>
      <c r="S155" s="64">
        <v>0</v>
      </c>
      <c r="T155" s="14" t="s">
        <v>420</v>
      </c>
    </row>
    <row r="156" spans="1:21" ht="42.5">
      <c r="A156" s="9">
        <v>2</v>
      </c>
      <c r="B156" s="62" t="s">
        <v>407</v>
      </c>
      <c r="C156" s="5"/>
      <c r="D156" s="64">
        <f>E156+F156</f>
        <v>2000</v>
      </c>
      <c r="E156" s="64">
        <v>2000</v>
      </c>
      <c r="F156" s="64">
        <v>0</v>
      </c>
      <c r="G156" s="72"/>
      <c r="H156" s="72"/>
      <c r="I156" s="72"/>
      <c r="J156" s="72"/>
      <c r="K156" s="64"/>
      <c r="L156" s="64"/>
      <c r="M156" s="64"/>
      <c r="N156" s="94">
        <f t="shared" ref="N156:N157" si="60">O156+P156</f>
        <v>2000</v>
      </c>
      <c r="O156" s="64">
        <f t="shared" ref="O156:O157" si="61">E156</f>
        <v>2000</v>
      </c>
      <c r="P156" s="64">
        <f t="shared" ref="P156:P157" si="62">F156</f>
        <v>0</v>
      </c>
      <c r="Q156" s="64">
        <f t="shared" si="59"/>
        <v>2000</v>
      </c>
      <c r="R156" s="64">
        <f t="shared" ref="R156:R157" si="63">E156</f>
        <v>2000</v>
      </c>
      <c r="S156" s="64">
        <v>0</v>
      </c>
      <c r="T156" s="14" t="s">
        <v>421</v>
      </c>
    </row>
    <row r="157" spans="1:21" ht="42.5">
      <c r="A157" s="9">
        <v>3</v>
      </c>
      <c r="B157" s="62" t="s">
        <v>408</v>
      </c>
      <c r="C157" s="69" t="s">
        <v>15</v>
      </c>
      <c r="D157" s="64">
        <f>E157+F157</f>
        <v>1400</v>
      </c>
      <c r="E157" s="64">
        <v>1400</v>
      </c>
      <c r="F157" s="64">
        <v>0</v>
      </c>
      <c r="G157" s="72" t="s">
        <v>125</v>
      </c>
      <c r="H157" s="72" t="s">
        <v>128</v>
      </c>
      <c r="I157" s="72" t="s">
        <v>127</v>
      </c>
      <c r="J157" s="72" t="s">
        <v>36</v>
      </c>
      <c r="K157" s="64"/>
      <c r="L157" s="64"/>
      <c r="M157" s="64"/>
      <c r="N157" s="94">
        <f t="shared" si="60"/>
        <v>1400</v>
      </c>
      <c r="O157" s="64">
        <f t="shared" si="61"/>
        <v>1400</v>
      </c>
      <c r="P157" s="64">
        <f t="shared" si="62"/>
        <v>0</v>
      </c>
      <c r="Q157" s="64">
        <f t="shared" si="59"/>
        <v>1400</v>
      </c>
      <c r="R157" s="64">
        <f t="shared" si="63"/>
        <v>1400</v>
      </c>
      <c r="S157" s="64">
        <v>0</v>
      </c>
      <c r="T157" s="14" t="s">
        <v>421</v>
      </c>
    </row>
    <row r="158" spans="1:21" s="97" customFormat="1" ht="28">
      <c r="A158" s="99" t="s">
        <v>439</v>
      </c>
      <c r="B158" s="16" t="s">
        <v>436</v>
      </c>
      <c r="C158" s="93" t="s">
        <v>15</v>
      </c>
      <c r="D158" s="100">
        <f>D159+D167+D169</f>
        <v>17790</v>
      </c>
      <c r="E158" s="100">
        <f t="shared" ref="E158:S158" si="64">E159+E167+E169</f>
        <v>0</v>
      </c>
      <c r="F158" s="100">
        <f t="shared" si="64"/>
        <v>17790</v>
      </c>
      <c r="G158" s="100">
        <f t="shared" si="64"/>
        <v>0</v>
      </c>
      <c r="H158" s="100">
        <f t="shared" si="64"/>
        <v>0</v>
      </c>
      <c r="I158" s="100">
        <f t="shared" si="64"/>
        <v>0</v>
      </c>
      <c r="J158" s="100">
        <f t="shared" si="64"/>
        <v>0</v>
      </c>
      <c r="K158" s="100">
        <f t="shared" si="64"/>
        <v>0</v>
      </c>
      <c r="L158" s="100">
        <f t="shared" si="64"/>
        <v>0</v>
      </c>
      <c r="M158" s="100">
        <f t="shared" si="64"/>
        <v>0</v>
      </c>
      <c r="N158" s="94">
        <f t="shared" si="64"/>
        <v>17790</v>
      </c>
      <c r="O158" s="100">
        <f t="shared" si="64"/>
        <v>0</v>
      </c>
      <c r="P158" s="100">
        <f t="shared" si="64"/>
        <v>17790</v>
      </c>
      <c r="Q158" s="100">
        <f t="shared" si="64"/>
        <v>2000</v>
      </c>
      <c r="R158" s="100">
        <f t="shared" si="64"/>
        <v>0</v>
      </c>
      <c r="S158" s="100">
        <f t="shared" si="64"/>
        <v>2000</v>
      </c>
      <c r="T158" s="101" t="s">
        <v>325</v>
      </c>
    </row>
    <row r="159" spans="1:21">
      <c r="A159" s="76" t="s">
        <v>13</v>
      </c>
      <c r="B159" s="84" t="s">
        <v>208</v>
      </c>
      <c r="C159" s="85" t="s">
        <v>15</v>
      </c>
      <c r="D159" s="79">
        <f>SUM(D160:D166)</f>
        <v>13615</v>
      </c>
      <c r="E159" s="79">
        <f t="shared" ref="E159:S159" si="65">SUM(E160:E166)</f>
        <v>0</v>
      </c>
      <c r="F159" s="79">
        <f t="shared" si="65"/>
        <v>13615</v>
      </c>
      <c r="G159" s="79">
        <f t="shared" si="65"/>
        <v>0</v>
      </c>
      <c r="H159" s="79">
        <f t="shared" si="65"/>
        <v>0</v>
      </c>
      <c r="I159" s="79">
        <f t="shared" si="65"/>
        <v>0</v>
      </c>
      <c r="J159" s="79">
        <f t="shared" si="65"/>
        <v>0</v>
      </c>
      <c r="K159" s="79">
        <f t="shared" si="65"/>
        <v>0</v>
      </c>
      <c r="L159" s="79">
        <f t="shared" si="65"/>
        <v>0</v>
      </c>
      <c r="M159" s="79">
        <f t="shared" si="65"/>
        <v>0</v>
      </c>
      <c r="N159" s="107">
        <f t="shared" si="65"/>
        <v>13615</v>
      </c>
      <c r="O159" s="79">
        <f t="shared" si="65"/>
        <v>0</v>
      </c>
      <c r="P159" s="79">
        <f t="shared" si="65"/>
        <v>13615</v>
      </c>
      <c r="Q159" s="79">
        <f t="shared" si="65"/>
        <v>2000</v>
      </c>
      <c r="R159" s="79">
        <f t="shared" si="65"/>
        <v>0</v>
      </c>
      <c r="S159" s="79">
        <f t="shared" si="65"/>
        <v>2000</v>
      </c>
      <c r="T159" s="80"/>
    </row>
    <row r="160" spans="1:21" ht="28">
      <c r="A160" s="9">
        <v>1</v>
      </c>
      <c r="B160" s="66" t="s">
        <v>383</v>
      </c>
      <c r="C160" s="5"/>
      <c r="D160" s="64">
        <f t="shared" ref="D160:D166" si="66">E160+F160</f>
        <v>2000</v>
      </c>
      <c r="E160" s="67">
        <v>0</v>
      </c>
      <c r="F160" s="64">
        <v>2000</v>
      </c>
      <c r="G160" s="72"/>
      <c r="H160" s="72"/>
      <c r="I160" s="72"/>
      <c r="J160" s="72"/>
      <c r="K160" s="64"/>
      <c r="L160" s="64"/>
      <c r="M160" s="64"/>
      <c r="N160" s="94">
        <f>O160+P160</f>
        <v>2000</v>
      </c>
      <c r="O160" s="64">
        <f>E160</f>
        <v>0</v>
      </c>
      <c r="P160" s="64">
        <f>S160</f>
        <v>2000</v>
      </c>
      <c r="Q160" s="64">
        <f t="shared" ref="Q160:Q166" si="67">R160+S160</f>
        <v>2000</v>
      </c>
      <c r="R160" s="64">
        <v>0</v>
      </c>
      <c r="S160" s="64">
        <v>2000</v>
      </c>
      <c r="T160" s="17"/>
    </row>
    <row r="161" spans="1:21" ht="28">
      <c r="A161" s="9">
        <v>2</v>
      </c>
      <c r="B161" s="68" t="s">
        <v>409</v>
      </c>
      <c r="C161" s="69"/>
      <c r="D161" s="64">
        <f t="shared" si="66"/>
        <v>2400</v>
      </c>
      <c r="E161" s="64">
        <v>0</v>
      </c>
      <c r="F161" s="64">
        <v>2400</v>
      </c>
      <c r="G161" s="72"/>
      <c r="H161" s="72"/>
      <c r="I161" s="72"/>
      <c r="J161" s="72"/>
      <c r="K161" s="64"/>
      <c r="L161" s="64"/>
      <c r="M161" s="64"/>
      <c r="N161" s="94">
        <f t="shared" ref="N161:N166" si="68">O161+P161</f>
        <v>2400</v>
      </c>
      <c r="O161" s="64">
        <v>0</v>
      </c>
      <c r="P161" s="64">
        <f t="shared" ref="P161:P166" si="69">F161</f>
        <v>2400</v>
      </c>
      <c r="Q161" s="64">
        <f t="shared" si="67"/>
        <v>0</v>
      </c>
      <c r="R161" s="64">
        <v>0</v>
      </c>
      <c r="S161" s="64">
        <v>0</v>
      </c>
      <c r="T161" s="17"/>
    </row>
    <row r="162" spans="1:21" ht="70">
      <c r="A162" s="9">
        <v>3</v>
      </c>
      <c r="B162" s="66" t="s">
        <v>394</v>
      </c>
      <c r="C162" s="69" t="s">
        <v>15</v>
      </c>
      <c r="D162" s="64">
        <f t="shared" si="66"/>
        <v>1050</v>
      </c>
      <c r="E162" s="64">
        <v>0</v>
      </c>
      <c r="F162" s="64">
        <v>1050</v>
      </c>
      <c r="G162" s="72" t="s">
        <v>187</v>
      </c>
      <c r="H162" s="72" t="s">
        <v>174</v>
      </c>
      <c r="I162" s="72" t="s">
        <v>172</v>
      </c>
      <c r="J162" s="72" t="s">
        <v>169</v>
      </c>
      <c r="K162" s="64"/>
      <c r="L162" s="64"/>
      <c r="M162" s="64"/>
      <c r="N162" s="94">
        <f t="shared" si="68"/>
        <v>1050</v>
      </c>
      <c r="O162" s="64">
        <v>0</v>
      </c>
      <c r="P162" s="64">
        <f t="shared" si="69"/>
        <v>1050</v>
      </c>
      <c r="Q162" s="64">
        <f t="shared" si="67"/>
        <v>0</v>
      </c>
      <c r="R162" s="64">
        <v>0</v>
      </c>
      <c r="S162" s="64">
        <v>0</v>
      </c>
      <c r="T162" s="17"/>
    </row>
    <row r="163" spans="1:21">
      <c r="A163" s="9">
        <v>4</v>
      </c>
      <c r="B163" s="68" t="s">
        <v>446</v>
      </c>
      <c r="C163" s="90"/>
      <c r="D163" s="64">
        <f t="shared" si="66"/>
        <v>1575</v>
      </c>
      <c r="E163" s="64">
        <v>0</v>
      </c>
      <c r="F163" s="64">
        <v>1575</v>
      </c>
      <c r="G163" s="72"/>
      <c r="H163" s="72"/>
      <c r="I163" s="72"/>
      <c r="J163" s="72"/>
      <c r="K163" s="64"/>
      <c r="L163" s="64"/>
      <c r="M163" s="64"/>
      <c r="N163" s="94">
        <f t="shared" si="68"/>
        <v>1575</v>
      </c>
      <c r="O163" s="64">
        <v>0</v>
      </c>
      <c r="P163" s="64">
        <f t="shared" si="69"/>
        <v>1575</v>
      </c>
      <c r="Q163" s="64">
        <f t="shared" si="67"/>
        <v>0</v>
      </c>
      <c r="R163" s="64">
        <v>0</v>
      </c>
      <c r="S163" s="64">
        <v>0</v>
      </c>
      <c r="T163" s="17"/>
      <c r="U163" t="s">
        <v>417</v>
      </c>
    </row>
    <row r="164" spans="1:21" ht="28">
      <c r="A164" s="9">
        <v>5</v>
      </c>
      <c r="B164" s="68" t="s">
        <v>424</v>
      </c>
      <c r="C164" s="90"/>
      <c r="D164" s="64">
        <f t="shared" si="66"/>
        <v>1890</v>
      </c>
      <c r="E164" s="64">
        <v>0</v>
      </c>
      <c r="F164" s="64">
        <v>1890</v>
      </c>
      <c r="G164" s="72"/>
      <c r="H164" s="72"/>
      <c r="I164" s="72"/>
      <c r="J164" s="72"/>
      <c r="K164" s="64"/>
      <c r="L164" s="64"/>
      <c r="M164" s="64"/>
      <c r="N164" s="94">
        <f t="shared" si="68"/>
        <v>1890</v>
      </c>
      <c r="O164" s="64">
        <v>0</v>
      </c>
      <c r="P164" s="64">
        <f t="shared" si="69"/>
        <v>1890</v>
      </c>
      <c r="Q164" s="64">
        <f t="shared" si="67"/>
        <v>0</v>
      </c>
      <c r="R164" s="64">
        <v>0</v>
      </c>
      <c r="S164" s="64">
        <v>0</v>
      </c>
      <c r="T164" s="17"/>
      <c r="U164" t="s">
        <v>423</v>
      </c>
    </row>
    <row r="165" spans="1:21" ht="45.75" customHeight="1">
      <c r="A165" s="9">
        <v>6</v>
      </c>
      <c r="B165" s="68" t="s">
        <v>452</v>
      </c>
      <c r="C165" s="91"/>
      <c r="D165" s="64">
        <f t="shared" si="66"/>
        <v>2000</v>
      </c>
      <c r="E165" s="64">
        <v>0</v>
      </c>
      <c r="F165" s="64">
        <v>2000</v>
      </c>
      <c r="G165" s="72"/>
      <c r="H165" s="72"/>
      <c r="I165" s="72"/>
      <c r="J165" s="72"/>
      <c r="K165" s="64"/>
      <c r="L165" s="64"/>
      <c r="M165" s="64"/>
      <c r="N165" s="94">
        <f t="shared" si="68"/>
        <v>2000</v>
      </c>
      <c r="O165" s="64">
        <v>0</v>
      </c>
      <c r="P165" s="64">
        <f t="shared" si="69"/>
        <v>2000</v>
      </c>
      <c r="Q165" s="64">
        <f>R165+S165</f>
        <v>0</v>
      </c>
      <c r="R165" s="64">
        <v>0</v>
      </c>
      <c r="S165" s="64">
        <v>0</v>
      </c>
      <c r="T165" s="14" t="s">
        <v>443</v>
      </c>
    </row>
    <row r="166" spans="1:21" ht="33.75" customHeight="1">
      <c r="A166" s="9">
        <v>7</v>
      </c>
      <c r="B166" s="68" t="s">
        <v>442</v>
      </c>
      <c r="C166" s="91"/>
      <c r="D166" s="64">
        <f t="shared" si="66"/>
        <v>2700</v>
      </c>
      <c r="E166" s="64">
        <v>0</v>
      </c>
      <c r="F166" s="64">
        <v>2700</v>
      </c>
      <c r="G166" s="72"/>
      <c r="H166" s="72"/>
      <c r="I166" s="72"/>
      <c r="J166" s="72"/>
      <c r="K166" s="64"/>
      <c r="L166" s="64"/>
      <c r="M166" s="64"/>
      <c r="N166" s="94">
        <f t="shared" si="68"/>
        <v>2700</v>
      </c>
      <c r="O166" s="64">
        <v>0</v>
      </c>
      <c r="P166" s="64">
        <f t="shared" si="69"/>
        <v>2700</v>
      </c>
      <c r="Q166" s="64">
        <f t="shared" si="67"/>
        <v>0</v>
      </c>
      <c r="R166" s="64">
        <v>0</v>
      </c>
      <c r="S166" s="64">
        <v>0</v>
      </c>
      <c r="T166" s="14" t="s">
        <v>444</v>
      </c>
    </row>
    <row r="167" spans="1:21">
      <c r="A167" s="76" t="s">
        <v>12</v>
      </c>
      <c r="B167" s="84" t="s">
        <v>441</v>
      </c>
      <c r="C167" s="85"/>
      <c r="D167" s="79">
        <f>SUM(D168)</f>
        <v>1000</v>
      </c>
      <c r="E167" s="79">
        <f t="shared" ref="E167:S167" si="70">SUM(E168)</f>
        <v>0</v>
      </c>
      <c r="F167" s="79">
        <f t="shared" si="70"/>
        <v>1000</v>
      </c>
      <c r="G167" s="79">
        <f t="shared" si="70"/>
        <v>0</v>
      </c>
      <c r="H167" s="79">
        <f t="shared" si="70"/>
        <v>0</v>
      </c>
      <c r="I167" s="79">
        <f t="shared" si="70"/>
        <v>0</v>
      </c>
      <c r="J167" s="79">
        <f t="shared" si="70"/>
        <v>0</v>
      </c>
      <c r="K167" s="79">
        <f t="shared" si="70"/>
        <v>0</v>
      </c>
      <c r="L167" s="79">
        <f t="shared" si="70"/>
        <v>0</v>
      </c>
      <c r="M167" s="79">
        <f t="shared" si="70"/>
        <v>0</v>
      </c>
      <c r="N167" s="107">
        <f t="shared" si="70"/>
        <v>1000</v>
      </c>
      <c r="O167" s="79">
        <f t="shared" si="70"/>
        <v>0</v>
      </c>
      <c r="P167" s="79">
        <f t="shared" si="70"/>
        <v>1000</v>
      </c>
      <c r="Q167" s="79">
        <f t="shared" si="70"/>
        <v>0</v>
      </c>
      <c r="R167" s="79">
        <f t="shared" si="70"/>
        <v>0</v>
      </c>
      <c r="S167" s="79">
        <f t="shared" si="70"/>
        <v>0</v>
      </c>
      <c r="T167" s="80"/>
    </row>
    <row r="168" spans="1:21" ht="28">
      <c r="A168" s="9">
        <v>1</v>
      </c>
      <c r="B168" s="62" t="s">
        <v>395</v>
      </c>
      <c r="C168" s="69"/>
      <c r="D168" s="64">
        <f>E168+F168</f>
        <v>1000</v>
      </c>
      <c r="E168" s="64">
        <v>0</v>
      </c>
      <c r="F168" s="64">
        <v>1000</v>
      </c>
      <c r="G168" s="72"/>
      <c r="H168" s="72"/>
      <c r="I168" s="72"/>
      <c r="J168" s="72"/>
      <c r="K168" s="64"/>
      <c r="L168" s="64"/>
      <c r="M168" s="64"/>
      <c r="N168" s="94">
        <f>O168+P168</f>
        <v>1000</v>
      </c>
      <c r="O168" s="64">
        <v>0</v>
      </c>
      <c r="P168" s="64">
        <f>F168</f>
        <v>1000</v>
      </c>
      <c r="Q168" s="64"/>
      <c r="R168" s="64">
        <v>0</v>
      </c>
      <c r="S168" s="64">
        <v>0</v>
      </c>
      <c r="T168" s="17"/>
    </row>
    <row r="169" spans="1:21">
      <c r="A169" s="76" t="s">
        <v>210</v>
      </c>
      <c r="B169" s="84" t="s">
        <v>211</v>
      </c>
      <c r="C169" s="85"/>
      <c r="D169" s="79">
        <f>SUM(D170:D171)</f>
        <v>3175</v>
      </c>
      <c r="E169" s="79">
        <f t="shared" ref="E169:S169" si="71">SUM(E170:E171)</f>
        <v>0</v>
      </c>
      <c r="F169" s="79">
        <f t="shared" si="71"/>
        <v>3175</v>
      </c>
      <c r="G169" s="79">
        <f t="shared" si="71"/>
        <v>0</v>
      </c>
      <c r="H169" s="79">
        <f t="shared" si="71"/>
        <v>0</v>
      </c>
      <c r="I169" s="79">
        <f t="shared" si="71"/>
        <v>0</v>
      </c>
      <c r="J169" s="79">
        <f t="shared" si="71"/>
        <v>0</v>
      </c>
      <c r="K169" s="79">
        <f t="shared" si="71"/>
        <v>0</v>
      </c>
      <c r="L169" s="79">
        <f t="shared" si="71"/>
        <v>0</v>
      </c>
      <c r="M169" s="79">
        <f t="shared" si="71"/>
        <v>0</v>
      </c>
      <c r="N169" s="107">
        <f t="shared" si="71"/>
        <v>3175</v>
      </c>
      <c r="O169" s="79">
        <f t="shared" si="71"/>
        <v>0</v>
      </c>
      <c r="P169" s="79">
        <f t="shared" si="71"/>
        <v>3175</v>
      </c>
      <c r="Q169" s="79">
        <f t="shared" si="71"/>
        <v>0</v>
      </c>
      <c r="R169" s="79">
        <f t="shared" si="71"/>
        <v>0</v>
      </c>
      <c r="S169" s="79">
        <f t="shared" si="71"/>
        <v>0</v>
      </c>
      <c r="T169" s="80"/>
    </row>
    <row r="170" spans="1:21" ht="28">
      <c r="A170" s="9">
        <v>1</v>
      </c>
      <c r="B170" s="2" t="s">
        <v>451</v>
      </c>
      <c r="C170" s="69"/>
      <c r="D170" s="64">
        <f>E170+F170</f>
        <v>1575</v>
      </c>
      <c r="E170" s="64">
        <v>0</v>
      </c>
      <c r="F170" s="64">
        <v>1575</v>
      </c>
      <c r="G170" s="72"/>
      <c r="H170" s="72"/>
      <c r="I170" s="72"/>
      <c r="J170" s="72"/>
      <c r="K170" s="64"/>
      <c r="L170" s="64"/>
      <c r="M170" s="64"/>
      <c r="N170" s="94">
        <f>O170+P170</f>
        <v>1575</v>
      </c>
      <c r="O170" s="64">
        <v>0</v>
      </c>
      <c r="P170" s="64">
        <f>F170</f>
        <v>1575</v>
      </c>
      <c r="Q170" s="64"/>
      <c r="R170" s="64">
        <v>0</v>
      </c>
      <c r="S170" s="64">
        <v>0</v>
      </c>
      <c r="T170" s="14"/>
      <c r="U170" t="s">
        <v>422</v>
      </c>
    </row>
    <row r="171" spans="1:21">
      <c r="A171" s="9">
        <v>2</v>
      </c>
      <c r="B171" s="25" t="s">
        <v>405</v>
      </c>
      <c r="C171" s="69"/>
      <c r="D171" s="64">
        <f>E171+F171</f>
        <v>1600</v>
      </c>
      <c r="E171" s="64">
        <v>0</v>
      </c>
      <c r="F171" s="64">
        <v>1600</v>
      </c>
      <c r="G171" s="72"/>
      <c r="H171" s="72"/>
      <c r="I171" s="72"/>
      <c r="J171" s="72"/>
      <c r="K171" s="64"/>
      <c r="L171" s="64"/>
      <c r="M171" s="64"/>
      <c r="N171" s="94">
        <f>O171+P171</f>
        <v>1600</v>
      </c>
      <c r="O171" s="64">
        <v>0</v>
      </c>
      <c r="P171" s="64">
        <f>F171</f>
        <v>1600</v>
      </c>
      <c r="Q171" s="64"/>
      <c r="R171" s="64">
        <v>0</v>
      </c>
      <c r="S171" s="64">
        <v>0</v>
      </c>
      <c r="T171" s="14"/>
    </row>
    <row r="172" spans="1:21" s="97" customFormat="1" ht="28">
      <c r="A172" s="99" t="s">
        <v>478</v>
      </c>
      <c r="B172" s="16" t="s">
        <v>440</v>
      </c>
      <c r="C172" s="93" t="s">
        <v>15</v>
      </c>
      <c r="D172" s="103">
        <f>D173+D177</f>
        <v>6581</v>
      </c>
      <c r="E172" s="103">
        <f t="shared" ref="E172:S172" si="72">E173+E177</f>
        <v>6212.0953</v>
      </c>
      <c r="F172" s="103">
        <f t="shared" si="72"/>
        <v>368.90469999999999</v>
      </c>
      <c r="G172" s="103">
        <f t="shared" si="72"/>
        <v>0</v>
      </c>
      <c r="H172" s="103">
        <f t="shared" si="72"/>
        <v>0</v>
      </c>
      <c r="I172" s="103">
        <f t="shared" si="72"/>
        <v>0</v>
      </c>
      <c r="J172" s="103">
        <f t="shared" si="72"/>
        <v>0</v>
      </c>
      <c r="K172" s="103">
        <f t="shared" si="72"/>
        <v>0</v>
      </c>
      <c r="L172" s="103">
        <f t="shared" si="72"/>
        <v>0</v>
      </c>
      <c r="M172" s="103">
        <f t="shared" si="72"/>
        <v>0</v>
      </c>
      <c r="N172" s="95">
        <f t="shared" si="72"/>
        <v>6581</v>
      </c>
      <c r="O172" s="103">
        <f t="shared" si="72"/>
        <v>6212.0953</v>
      </c>
      <c r="P172" s="103">
        <f t="shared" si="72"/>
        <v>368.90469999999999</v>
      </c>
      <c r="Q172" s="103">
        <f t="shared" si="72"/>
        <v>262</v>
      </c>
      <c r="R172" s="103">
        <f t="shared" si="72"/>
        <v>224</v>
      </c>
      <c r="S172" s="103">
        <f t="shared" si="72"/>
        <v>38</v>
      </c>
      <c r="T172" s="101" t="s">
        <v>325</v>
      </c>
    </row>
    <row r="173" spans="1:21">
      <c r="A173" s="76" t="s">
        <v>13</v>
      </c>
      <c r="B173" s="84" t="s">
        <v>208</v>
      </c>
      <c r="C173" s="85" t="s">
        <v>15</v>
      </c>
      <c r="D173" s="79">
        <f>SUM(D174:D176)</f>
        <v>3956</v>
      </c>
      <c r="E173" s="79">
        <f t="shared" ref="E173:S173" si="73">SUM(E174:E176)</f>
        <v>3738.0953</v>
      </c>
      <c r="F173" s="79">
        <f t="shared" si="73"/>
        <v>217.90469999999999</v>
      </c>
      <c r="G173" s="79">
        <f t="shared" si="73"/>
        <v>0</v>
      </c>
      <c r="H173" s="79">
        <f t="shared" si="73"/>
        <v>0</v>
      </c>
      <c r="I173" s="79">
        <f t="shared" si="73"/>
        <v>0</v>
      </c>
      <c r="J173" s="79">
        <f t="shared" si="73"/>
        <v>0</v>
      </c>
      <c r="K173" s="79">
        <f t="shared" si="73"/>
        <v>0</v>
      </c>
      <c r="L173" s="79">
        <f t="shared" si="73"/>
        <v>0</v>
      </c>
      <c r="M173" s="79">
        <f t="shared" si="73"/>
        <v>0</v>
      </c>
      <c r="N173" s="107">
        <f t="shared" si="73"/>
        <v>3956</v>
      </c>
      <c r="O173" s="79">
        <f t="shared" si="73"/>
        <v>3738.0953</v>
      </c>
      <c r="P173" s="79">
        <f t="shared" si="73"/>
        <v>217.90469999999999</v>
      </c>
      <c r="Q173" s="79">
        <f t="shared" si="73"/>
        <v>0</v>
      </c>
      <c r="R173" s="79">
        <f t="shared" si="73"/>
        <v>0</v>
      </c>
      <c r="S173" s="79">
        <f t="shared" si="73"/>
        <v>0</v>
      </c>
      <c r="T173" s="80"/>
    </row>
    <row r="174" spans="1:21" ht="28">
      <c r="A174" s="9">
        <v>1</v>
      </c>
      <c r="B174" s="66" t="s">
        <v>372</v>
      </c>
      <c r="C174" s="5"/>
      <c r="D174" s="64">
        <f>E174+F174</f>
        <v>1606</v>
      </c>
      <c r="E174" s="67">
        <v>1500</v>
      </c>
      <c r="F174" s="67">
        <f>75+31</f>
        <v>106</v>
      </c>
      <c r="G174" s="72" t="s">
        <v>114</v>
      </c>
      <c r="H174" s="72" t="s">
        <v>115</v>
      </c>
      <c r="I174" s="72" t="s">
        <v>77</v>
      </c>
      <c r="J174" s="72" t="s">
        <v>110</v>
      </c>
      <c r="K174" s="64"/>
      <c r="L174" s="64"/>
      <c r="M174" s="64"/>
      <c r="N174" s="94">
        <f>O174+P174</f>
        <v>1606</v>
      </c>
      <c r="O174" s="64">
        <f>E174</f>
        <v>1500</v>
      </c>
      <c r="P174" s="64">
        <f>F174</f>
        <v>106</v>
      </c>
      <c r="Q174" s="64">
        <f t="shared" ref="Q174:Q180" si="74">R174+S174</f>
        <v>0</v>
      </c>
      <c r="R174" s="64">
        <v>0</v>
      </c>
      <c r="S174" s="64">
        <v>0</v>
      </c>
      <c r="T174" s="17"/>
    </row>
    <row r="175" spans="1:21" ht="42">
      <c r="A175" s="9">
        <v>2</v>
      </c>
      <c r="B175" s="66" t="s">
        <v>397</v>
      </c>
      <c r="C175" s="69"/>
      <c r="D175" s="64">
        <f>E175+F175</f>
        <v>1050</v>
      </c>
      <c r="E175" s="64">
        <v>1000</v>
      </c>
      <c r="F175" s="64">
        <v>50</v>
      </c>
      <c r="G175" s="72"/>
      <c r="H175" s="72"/>
      <c r="I175" s="72"/>
      <c r="J175" s="72"/>
      <c r="K175" s="64"/>
      <c r="L175" s="64"/>
      <c r="M175" s="64"/>
      <c r="N175" s="94">
        <f t="shared" ref="N175:N176" si="75">O175+P175</f>
        <v>1050</v>
      </c>
      <c r="O175" s="64">
        <f t="shared" ref="O175:O176" si="76">E175</f>
        <v>1000</v>
      </c>
      <c r="P175" s="64">
        <f t="shared" ref="P175:P176" si="77">F175</f>
        <v>50</v>
      </c>
      <c r="Q175" s="64">
        <f t="shared" si="74"/>
        <v>0</v>
      </c>
      <c r="R175" s="64">
        <v>0</v>
      </c>
      <c r="S175" s="64">
        <v>0</v>
      </c>
      <c r="T175" s="17"/>
    </row>
    <row r="176" spans="1:21" ht="28">
      <c r="A176" s="9">
        <v>3</v>
      </c>
      <c r="B176" s="25" t="s">
        <v>450</v>
      </c>
      <c r="C176" s="69"/>
      <c r="D176" s="64">
        <f>E176+F176</f>
        <v>1300</v>
      </c>
      <c r="E176" s="64">
        <v>1238.0953</v>
      </c>
      <c r="F176" s="64">
        <v>61.904699999999991</v>
      </c>
      <c r="G176" s="72"/>
      <c r="H176" s="72"/>
      <c r="I176" s="72"/>
      <c r="J176" s="72"/>
      <c r="K176" s="64"/>
      <c r="L176" s="64"/>
      <c r="M176" s="64"/>
      <c r="N176" s="94">
        <f t="shared" si="75"/>
        <v>1300</v>
      </c>
      <c r="O176" s="64">
        <f t="shared" si="76"/>
        <v>1238.0953</v>
      </c>
      <c r="P176" s="64">
        <f t="shared" si="77"/>
        <v>61.904699999999991</v>
      </c>
      <c r="Q176" s="64">
        <f t="shared" si="74"/>
        <v>0</v>
      </c>
      <c r="R176" s="64">
        <v>0</v>
      </c>
      <c r="S176" s="64">
        <v>0</v>
      </c>
      <c r="T176" s="17"/>
    </row>
    <row r="177" spans="1:21">
      <c r="A177" s="76" t="s">
        <v>12</v>
      </c>
      <c r="B177" s="84" t="s">
        <v>211</v>
      </c>
      <c r="C177" s="85"/>
      <c r="D177" s="79">
        <f>SUM(D178:D180)</f>
        <v>2625</v>
      </c>
      <c r="E177" s="79">
        <f t="shared" ref="E177:S177" si="78">SUM(E178:E180)</f>
        <v>2474</v>
      </c>
      <c r="F177" s="79">
        <f t="shared" si="78"/>
        <v>151</v>
      </c>
      <c r="G177" s="79">
        <f t="shared" si="78"/>
        <v>0</v>
      </c>
      <c r="H177" s="79">
        <f t="shared" si="78"/>
        <v>0</v>
      </c>
      <c r="I177" s="79">
        <f t="shared" si="78"/>
        <v>0</v>
      </c>
      <c r="J177" s="79">
        <f t="shared" si="78"/>
        <v>0</v>
      </c>
      <c r="K177" s="79">
        <f t="shared" si="78"/>
        <v>0</v>
      </c>
      <c r="L177" s="79">
        <f t="shared" si="78"/>
        <v>0</v>
      </c>
      <c r="M177" s="79">
        <f t="shared" si="78"/>
        <v>0</v>
      </c>
      <c r="N177" s="107">
        <f t="shared" si="78"/>
        <v>2625</v>
      </c>
      <c r="O177" s="79">
        <f t="shared" si="78"/>
        <v>2474</v>
      </c>
      <c r="P177" s="79">
        <f t="shared" si="78"/>
        <v>151</v>
      </c>
      <c r="Q177" s="79">
        <f t="shared" si="78"/>
        <v>262</v>
      </c>
      <c r="R177" s="79">
        <f t="shared" si="78"/>
        <v>224</v>
      </c>
      <c r="S177" s="79">
        <f t="shared" si="78"/>
        <v>38</v>
      </c>
      <c r="T177" s="80"/>
    </row>
    <row r="178" spans="1:21" ht="28">
      <c r="A178" s="9">
        <v>1</v>
      </c>
      <c r="B178" s="48" t="s">
        <v>449</v>
      </c>
      <c r="C178" s="69"/>
      <c r="D178" s="64">
        <f>E178+F178</f>
        <v>262</v>
      </c>
      <c r="E178" s="64">
        <v>224</v>
      </c>
      <c r="F178" s="64">
        <v>38</v>
      </c>
      <c r="G178" s="72"/>
      <c r="H178" s="72"/>
      <c r="I178" s="72"/>
      <c r="J178" s="72"/>
      <c r="K178" s="64"/>
      <c r="L178" s="64"/>
      <c r="M178" s="64"/>
      <c r="N178" s="94">
        <f>O178+P178</f>
        <v>262</v>
      </c>
      <c r="O178" s="64">
        <f>E178</f>
        <v>224</v>
      </c>
      <c r="P178" s="64">
        <f>F178</f>
        <v>38</v>
      </c>
      <c r="Q178" s="64">
        <f t="shared" si="74"/>
        <v>262</v>
      </c>
      <c r="R178" s="64">
        <f>E178</f>
        <v>224</v>
      </c>
      <c r="S178" s="64">
        <f>F178</f>
        <v>38</v>
      </c>
      <c r="T178" s="14"/>
      <c r="U178" t="s">
        <v>429</v>
      </c>
    </row>
    <row r="179" spans="1:21" ht="42">
      <c r="A179" s="9">
        <v>2</v>
      </c>
      <c r="B179" s="62" t="s">
        <v>484</v>
      </c>
      <c r="C179" s="69"/>
      <c r="D179" s="64">
        <f>E179+F179</f>
        <v>1313</v>
      </c>
      <c r="E179" s="64">
        <v>1250</v>
      </c>
      <c r="F179" s="64">
        <v>63</v>
      </c>
      <c r="G179" s="72"/>
      <c r="H179" s="72"/>
      <c r="I179" s="72"/>
      <c r="J179" s="72"/>
      <c r="K179" s="64"/>
      <c r="L179" s="64"/>
      <c r="M179" s="64"/>
      <c r="N179" s="94">
        <f t="shared" ref="N179:N180" si="79">O179+P179</f>
        <v>1313</v>
      </c>
      <c r="O179" s="64">
        <f t="shared" ref="O179:O180" si="80">E179</f>
        <v>1250</v>
      </c>
      <c r="P179" s="64">
        <f t="shared" ref="P179:P180" si="81">F179</f>
        <v>63</v>
      </c>
      <c r="Q179" s="64">
        <f t="shared" si="74"/>
        <v>0</v>
      </c>
      <c r="R179" s="64">
        <v>0</v>
      </c>
      <c r="S179" s="64">
        <v>0</v>
      </c>
      <c r="T179" s="14"/>
    </row>
    <row r="180" spans="1:21">
      <c r="A180" s="9">
        <v>3</v>
      </c>
      <c r="B180" s="62" t="s">
        <v>411</v>
      </c>
      <c r="C180" s="69"/>
      <c r="D180" s="64">
        <f>E180+F180</f>
        <v>1050</v>
      </c>
      <c r="E180" s="64">
        <v>1000</v>
      </c>
      <c r="F180" s="64">
        <v>50</v>
      </c>
      <c r="G180" s="72"/>
      <c r="H180" s="72"/>
      <c r="I180" s="72"/>
      <c r="J180" s="72"/>
      <c r="K180" s="64"/>
      <c r="L180" s="64"/>
      <c r="M180" s="64"/>
      <c r="N180" s="94">
        <f t="shared" si="79"/>
        <v>1050</v>
      </c>
      <c r="O180" s="64">
        <f t="shared" si="80"/>
        <v>1000</v>
      </c>
      <c r="P180" s="64">
        <f t="shared" si="81"/>
        <v>50</v>
      </c>
      <c r="Q180" s="64">
        <f t="shared" si="74"/>
        <v>0</v>
      </c>
      <c r="R180" s="64">
        <v>0</v>
      </c>
      <c r="S180" s="64">
        <v>0</v>
      </c>
      <c r="T180" s="14"/>
    </row>
  </sheetData>
  <mergeCells count="29">
    <mergeCell ref="Q5:Q7"/>
    <mergeCell ref="Q4:S4"/>
    <mergeCell ref="N5:N7"/>
    <mergeCell ref="A1:T1"/>
    <mergeCell ref="A2:T2"/>
    <mergeCell ref="J3:T3"/>
    <mergeCell ref="A4:A7"/>
    <mergeCell ref="B4:B7"/>
    <mergeCell ref="C4:F4"/>
    <mergeCell ref="L4:M4"/>
    <mergeCell ref="N4:P4"/>
    <mergeCell ref="T4:T7"/>
    <mergeCell ref="O5:O7"/>
    <mergeCell ref="A8:B8"/>
    <mergeCell ref="P5:P7"/>
    <mergeCell ref="R5:R7"/>
    <mergeCell ref="S5:S7"/>
    <mergeCell ref="E6:E7"/>
    <mergeCell ref="F6:F7"/>
    <mergeCell ref="G6:G7"/>
    <mergeCell ref="H6:H7"/>
    <mergeCell ref="I6:I7"/>
    <mergeCell ref="J6:J7"/>
    <mergeCell ref="K6:K7"/>
    <mergeCell ref="C5:C7"/>
    <mergeCell ref="D5:D7"/>
    <mergeCell ref="E5:F5"/>
    <mergeCell ref="L5:L7"/>
    <mergeCell ref="M5:M7"/>
  </mergeCells>
  <pageMargins left="0.47244094488188981" right="0.11811023622047245" top="0.74803149606299213" bottom="0.74803149606299213" header="0.31496062992125984" footer="0.31496062992125984"/>
  <pageSetup paperSize="8" orientation="landscape" useFirstPageNumber="1" verticalDpi="0"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2</vt:i4>
      </vt:variant>
    </vt:vector>
  </HeadingPairs>
  <TitlesOfParts>
    <vt:vector size="2" baseType="lpstr">
      <vt:lpstr> Đề xuất dự án mới</vt:lpstr>
      <vt:lpstr>Các DA 2026-2030 và 2026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2025-12-05T04:51:58Z</dcterms:modified>
</cp:coreProperties>
</file>